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ruff\Documents\Susanne\UniqueFactorsOfNeurodegeneration\SupplementUniqueFactors\"/>
    </mc:Choice>
  </mc:AlternateContent>
  <xr:revisionPtr revIDLastSave="0" documentId="13_ncr:1_{4AC7546A-D106-40B2-9B4C-2232C3B1BE9C}" xr6:coauthVersionLast="47" xr6:coauthVersionMax="47" xr10:uidLastSave="{00000000-0000-0000-0000-000000000000}"/>
  <bookViews>
    <workbookView xWindow="-120" yWindow="480" windowWidth="29040" windowHeight="15840" xr2:uid="{566E0F19-E9E2-4602-AE02-107C11B4F8F6}"/>
  </bookViews>
  <sheets>
    <sheet name="Hallmarks" sheetId="2" r:id="rId1"/>
    <sheet name="Low-Level Term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7" i="3" l="1"/>
  <c r="P57" i="3"/>
  <c r="O57" i="3"/>
  <c r="O86" i="3" s="1"/>
  <c r="N57" i="3"/>
  <c r="M57" i="3"/>
  <c r="M86" i="3" s="1"/>
  <c r="L57" i="3"/>
  <c r="K57" i="3"/>
  <c r="J57" i="3"/>
  <c r="J86" i="3" s="1"/>
  <c r="I57" i="3"/>
  <c r="I86" i="3" s="1"/>
  <c r="H57" i="3"/>
  <c r="G57" i="3"/>
  <c r="F57" i="3"/>
  <c r="E57" i="3"/>
  <c r="E86" i="3" s="1"/>
  <c r="D57" i="3"/>
  <c r="Q40" i="3"/>
  <c r="P40" i="3"/>
  <c r="O40" i="3"/>
  <c r="N40" i="3"/>
  <c r="M40" i="3"/>
  <c r="L40" i="3"/>
  <c r="K40" i="3"/>
  <c r="J40" i="3"/>
  <c r="I40" i="3"/>
  <c r="H40" i="3"/>
  <c r="G40" i="3"/>
  <c r="G86" i="3" s="1"/>
  <c r="F40" i="3"/>
  <c r="E40" i="3"/>
  <c r="D40" i="3"/>
  <c r="N30" i="2"/>
  <c r="N29" i="2"/>
  <c r="N28" i="2"/>
  <c r="N27" i="2"/>
  <c r="N26" i="2"/>
  <c r="N25" i="2"/>
  <c r="N24" i="2"/>
  <c r="N15" i="2"/>
  <c r="N16" i="2"/>
  <c r="N17" i="2"/>
  <c r="N18" i="2"/>
  <c r="N19" i="2"/>
  <c r="N20" i="2"/>
  <c r="N14" i="2"/>
  <c r="E25" i="2"/>
  <c r="E26" i="2"/>
  <c r="E27" i="2"/>
  <c r="E28" i="2"/>
  <c r="E29" i="2"/>
  <c r="E24" i="2"/>
  <c r="F25" i="2"/>
  <c r="F26" i="2"/>
  <c r="F27" i="2"/>
  <c r="F28" i="2"/>
  <c r="F29" i="2"/>
  <c r="F24" i="2"/>
  <c r="D25" i="2"/>
  <c r="D26" i="2"/>
  <c r="D27" i="2"/>
  <c r="D28" i="2"/>
  <c r="D29" i="2"/>
  <c r="D24" i="2"/>
  <c r="C25" i="2"/>
  <c r="C26" i="2"/>
  <c r="C27" i="2"/>
  <c r="C28" i="2"/>
  <c r="C29" i="2"/>
  <c r="C24" i="2"/>
  <c r="F15" i="2"/>
  <c r="F16" i="2"/>
  <c r="F17" i="2"/>
  <c r="F18" i="2"/>
  <c r="F19" i="2"/>
  <c r="F14" i="2"/>
  <c r="E15" i="2"/>
  <c r="E16" i="2"/>
  <c r="E17" i="2"/>
  <c r="E18" i="2"/>
  <c r="E19" i="2"/>
  <c r="E14" i="2"/>
  <c r="D15" i="2"/>
  <c r="D16" i="2"/>
  <c r="D17" i="2"/>
  <c r="D18" i="2"/>
  <c r="D19" i="2"/>
  <c r="D14" i="2"/>
  <c r="C15" i="2"/>
  <c r="C16" i="2"/>
  <c r="C17" i="2"/>
  <c r="C18" i="2"/>
  <c r="C19" i="2"/>
  <c r="C14" i="2"/>
  <c r="D10" i="2"/>
  <c r="E10" i="2"/>
  <c r="F10" i="2"/>
  <c r="G10" i="2"/>
  <c r="H10" i="2"/>
  <c r="I10" i="2"/>
  <c r="J10" i="2"/>
  <c r="K10" i="2"/>
  <c r="L10" i="2"/>
  <c r="M10" i="2"/>
  <c r="N10" i="2"/>
  <c r="O10" i="2"/>
  <c r="C10" i="2"/>
  <c r="P5" i="2"/>
  <c r="P6" i="2"/>
  <c r="P7" i="2"/>
  <c r="P8" i="2"/>
  <c r="P9" i="2"/>
  <c r="P4" i="2"/>
  <c r="D86" i="3" l="1"/>
  <c r="L86" i="3"/>
  <c r="F86" i="3"/>
  <c r="N86" i="3"/>
  <c r="H86" i="3"/>
  <c r="P86" i="3"/>
  <c r="K86" i="3"/>
  <c r="Q86" i="3"/>
  <c r="G16" i="2"/>
  <c r="G18" i="2"/>
  <c r="E30" i="2"/>
  <c r="P10" i="2"/>
  <c r="Q6" i="2" s="1"/>
  <c r="E20" i="2"/>
  <c r="F30" i="2"/>
  <c r="G15" i="2"/>
  <c r="D20" i="2"/>
  <c r="D30" i="2"/>
  <c r="G19" i="2"/>
  <c r="G27" i="2"/>
  <c r="C30" i="2"/>
  <c r="G28" i="2"/>
  <c r="G14" i="2"/>
  <c r="C20" i="2"/>
  <c r="G24" i="2"/>
  <c r="G25" i="2"/>
  <c r="G26" i="2"/>
  <c r="F20" i="2"/>
  <c r="G29" i="2"/>
  <c r="G17" i="2"/>
  <c r="R70" i="3" l="1"/>
  <c r="R78" i="3"/>
  <c r="R60" i="3"/>
  <c r="R57" i="3"/>
  <c r="R50" i="3"/>
  <c r="R40" i="3"/>
  <c r="R35" i="3"/>
  <c r="R19" i="3"/>
  <c r="R6" i="3"/>
  <c r="R14" i="3"/>
  <c r="R56" i="3"/>
  <c r="R17" i="3"/>
  <c r="R12" i="3"/>
  <c r="R69" i="3"/>
  <c r="R34" i="3"/>
  <c r="R13" i="3"/>
  <c r="R71" i="3"/>
  <c r="R79" i="3"/>
  <c r="R61" i="3"/>
  <c r="R43" i="3"/>
  <c r="R51" i="3"/>
  <c r="R28" i="3"/>
  <c r="R36" i="3"/>
  <c r="R20" i="3"/>
  <c r="R7" i="3"/>
  <c r="R5" i="3"/>
  <c r="R33" i="3"/>
  <c r="R25" i="3"/>
  <c r="R77" i="3"/>
  <c r="R18" i="3"/>
  <c r="R16" i="3"/>
  <c r="R72" i="3"/>
  <c r="R80" i="3"/>
  <c r="R62" i="3"/>
  <c r="R44" i="3"/>
  <c r="R52" i="3"/>
  <c r="R29" i="3"/>
  <c r="R37" i="3"/>
  <c r="R21" i="3"/>
  <c r="R8" i="3"/>
  <c r="R48" i="3"/>
  <c r="R68" i="3"/>
  <c r="R73" i="3"/>
  <c r="R81" i="3"/>
  <c r="R63" i="3"/>
  <c r="R45" i="3"/>
  <c r="R53" i="3"/>
  <c r="R30" i="3"/>
  <c r="R38" i="3"/>
  <c r="R22" i="3"/>
  <c r="R9" i="3"/>
  <c r="R66" i="3"/>
  <c r="R59" i="3"/>
  <c r="R74" i="3"/>
  <c r="R82" i="3"/>
  <c r="R64" i="3"/>
  <c r="R46" i="3"/>
  <c r="R54" i="3"/>
  <c r="R31" i="3"/>
  <c r="R39" i="3"/>
  <c r="R23" i="3"/>
  <c r="R10" i="3"/>
  <c r="R84" i="3"/>
  <c r="R86" i="3" s="1"/>
  <c r="R49" i="3"/>
  <c r="R75" i="3"/>
  <c r="R83" i="3"/>
  <c r="R65" i="3"/>
  <c r="R47" i="3"/>
  <c r="R55" i="3"/>
  <c r="R32" i="3"/>
  <c r="R27" i="3"/>
  <c r="R24" i="3"/>
  <c r="R11" i="3"/>
  <c r="R76" i="3"/>
  <c r="R42" i="3"/>
  <c r="Q9" i="2"/>
  <c r="Q5" i="2"/>
  <c r="Q7" i="2"/>
  <c r="Q8" i="2"/>
  <c r="Q4" i="2"/>
  <c r="G30" i="2"/>
  <c r="G20" i="2"/>
  <c r="H29" i="2" s="1"/>
  <c r="H14" i="2" l="1"/>
  <c r="R14" i="2" s="1"/>
  <c r="R29" i="2"/>
  <c r="P29" i="2"/>
  <c r="Q29" i="2"/>
  <c r="H18" i="2"/>
  <c r="H16" i="2"/>
  <c r="H17" i="2"/>
  <c r="H15" i="2"/>
  <c r="H24" i="2"/>
  <c r="H19" i="2"/>
  <c r="H28" i="2"/>
  <c r="O29" i="2"/>
  <c r="H25" i="2"/>
  <c r="H27" i="2"/>
  <c r="H26" i="2"/>
  <c r="O14" i="2" l="1"/>
  <c r="P14" i="2"/>
  <c r="Q14" i="2"/>
  <c r="Q18" i="2"/>
  <c r="P18" i="2"/>
  <c r="O18" i="2"/>
  <c r="R18" i="2"/>
  <c r="Q19" i="2"/>
  <c r="P19" i="2"/>
  <c r="O19" i="2"/>
  <c r="R19" i="2"/>
  <c r="H30" i="2"/>
  <c r="P24" i="2"/>
  <c r="Q24" i="2"/>
  <c r="R24" i="2"/>
  <c r="O24" i="2"/>
  <c r="R26" i="2"/>
  <c r="P26" i="2"/>
  <c r="Q26" i="2"/>
  <c r="O26" i="2"/>
  <c r="Q15" i="2"/>
  <c r="P15" i="2"/>
  <c r="H20" i="2"/>
  <c r="O15" i="2"/>
  <c r="R15" i="2"/>
  <c r="P27" i="2"/>
  <c r="Q27" i="2"/>
  <c r="R27" i="2"/>
  <c r="O27" i="2"/>
  <c r="Q17" i="2"/>
  <c r="P17" i="2"/>
  <c r="R17" i="2"/>
  <c r="O17" i="2"/>
  <c r="P28" i="2"/>
  <c r="Q28" i="2"/>
  <c r="R28" i="2"/>
  <c r="O28" i="2"/>
  <c r="P25" i="2"/>
  <c r="R25" i="2"/>
  <c r="Q25" i="2"/>
  <c r="O25" i="2"/>
  <c r="Q16" i="2"/>
  <c r="P16" i="2"/>
  <c r="R16" i="2"/>
  <c r="O16" i="2"/>
  <c r="S15" i="2" l="1"/>
  <c r="T15" i="2" s="1"/>
  <c r="S29" i="2"/>
  <c r="T29" i="2" s="1"/>
  <c r="S17" i="2"/>
  <c r="T17" i="2" s="1"/>
  <c r="S19" i="2"/>
  <c r="T19" i="2" s="1"/>
  <c r="S18" i="2"/>
  <c r="T18" i="2" s="1"/>
  <c r="S14" i="2"/>
  <c r="T14" i="2" s="1"/>
  <c r="Q20" i="2"/>
  <c r="P20" i="2"/>
  <c r="O20" i="2"/>
  <c r="R20" i="2"/>
  <c r="S16" i="2"/>
  <c r="T16" i="2" s="1"/>
  <c r="S28" i="2"/>
  <c r="T28" i="2" s="1"/>
  <c r="S27" i="2"/>
  <c r="T27" i="2" s="1"/>
  <c r="V24" i="2"/>
  <c r="S24" i="2"/>
  <c r="T24" i="2" s="1"/>
  <c r="S26" i="2"/>
  <c r="T26" i="2" s="1"/>
  <c r="R30" i="2"/>
  <c r="P30" i="2"/>
  <c r="Q30" i="2"/>
  <c r="O30" i="2"/>
  <c r="S25" i="2"/>
  <c r="T25" i="2" s="1"/>
  <c r="V14" i="2"/>
  <c r="S20" i="2" l="1"/>
  <c r="S30" i="2"/>
</calcChain>
</file>

<file path=xl/sharedStrings.xml><?xml version="1.0" encoding="utf-8"?>
<sst xmlns="http://schemas.openxmlformats.org/spreadsheetml/2006/main" count="174" uniqueCount="119">
  <si>
    <t>AD_SNP</t>
  </si>
  <si>
    <t>AD_DEG</t>
  </si>
  <si>
    <t>AD_Prot</t>
  </si>
  <si>
    <t>AD_Meth</t>
  </si>
  <si>
    <t>PD_SNP</t>
  </si>
  <si>
    <t>PD_DEG</t>
  </si>
  <si>
    <t>PD_Prot</t>
  </si>
  <si>
    <t>PD_Meth</t>
  </si>
  <si>
    <t>ALS_DEG</t>
  </si>
  <si>
    <t>ALS_Prot</t>
  </si>
  <si>
    <t>HD_DEG</t>
  </si>
  <si>
    <t>HD_Prot</t>
  </si>
  <si>
    <t>HD_Meth</t>
  </si>
  <si>
    <t>Total</t>
  </si>
  <si>
    <t>Prob</t>
  </si>
  <si>
    <t>CellCycle</t>
  </si>
  <si>
    <t>Autophagy</t>
  </si>
  <si>
    <t>Dev,Matrix</t>
  </si>
  <si>
    <t>Transport</t>
  </si>
  <si>
    <t>Immune</t>
  </si>
  <si>
    <t>Metabolic</t>
  </si>
  <si>
    <t>Proportion</t>
  </si>
  <si>
    <t>AD</t>
  </si>
  <si>
    <t>PD</t>
  </si>
  <si>
    <t>ALS</t>
  </si>
  <si>
    <t>HD</t>
  </si>
  <si>
    <t>Observed per NDD</t>
  </si>
  <si>
    <t>Observed per layer per NDD</t>
  </si>
  <si>
    <t>Observed per omics-layer</t>
  </si>
  <si>
    <t>SNP</t>
  </si>
  <si>
    <t>DEG</t>
  </si>
  <si>
    <t>Prot</t>
  </si>
  <si>
    <t>Meth</t>
  </si>
  <si>
    <t>Expected per NDD</t>
  </si>
  <si>
    <t>Expected per omics-layer</t>
  </si>
  <si>
    <t>Chi-Square</t>
  </si>
  <si>
    <t>n.s.</t>
  </si>
  <si>
    <t>significant</t>
  </si>
  <si>
    <t>across NDDs</t>
  </si>
  <si>
    <t>across omics-layers</t>
  </si>
  <si>
    <t>Hallmark</t>
  </si>
  <si>
    <t>Regulation of cell cycle</t>
  </si>
  <si>
    <t>Spindle apparatus</t>
  </si>
  <si>
    <t>DNA repair</t>
  </si>
  <si>
    <t>Transcription</t>
  </si>
  <si>
    <t>RNA modification (degradation, processing, transport)</t>
  </si>
  <si>
    <t>Spliceosome</t>
  </si>
  <si>
    <t>Translation</t>
  </si>
  <si>
    <t>Mitochondrial translation</t>
  </si>
  <si>
    <t>Chromatin (org., binding, modification)</t>
  </si>
  <si>
    <t>autophagic process</t>
  </si>
  <si>
    <t>chaperone mediated process</t>
  </si>
  <si>
    <t>proteolysis</t>
  </si>
  <si>
    <t>ubiquitinylation</t>
  </si>
  <si>
    <t>proteasome</t>
  </si>
  <si>
    <t>stress response</t>
  </si>
  <si>
    <t>apoptotic process</t>
  </si>
  <si>
    <t>mTOR signaling pathway</t>
  </si>
  <si>
    <t>NfkB signaling pathway</t>
  </si>
  <si>
    <t xml:space="preserve">ECM- and cytoskeleton organisation </t>
  </si>
  <si>
    <t>Actin cytoskeleton</t>
  </si>
  <si>
    <t>Collagen cytoskeleton</t>
  </si>
  <si>
    <t>Keratin cytoskeleton</t>
  </si>
  <si>
    <t>Cilium</t>
  </si>
  <si>
    <t>Cell adhesion</t>
  </si>
  <si>
    <t>Focal adhesion</t>
  </si>
  <si>
    <t>Cell junction</t>
  </si>
  <si>
    <t>Cell migration (along microtubules)</t>
  </si>
  <si>
    <t>Cell differentiation and growth (f.i. neuron, axon, dendrite, organelle)</t>
  </si>
  <si>
    <t>Localization (cellular, of protein…)</t>
  </si>
  <si>
    <t>Organ development (brain, muscle, heart, bone, blood vessels)</t>
  </si>
  <si>
    <t>Early development (embryogenesis and cell fate commitment)</t>
  </si>
  <si>
    <t xml:space="preserve">Cell communication </t>
  </si>
  <si>
    <t xml:space="preserve">Neuronal signaling </t>
  </si>
  <si>
    <t>Synapsis</t>
  </si>
  <si>
    <t>Ion channel</t>
  </si>
  <si>
    <t>Voltage-gated channel</t>
  </si>
  <si>
    <t>Neurotransmitter secretion</t>
  </si>
  <si>
    <t>SNARE binding</t>
  </si>
  <si>
    <t>Receptor activity (both neurons, normal cells)</t>
  </si>
  <si>
    <t>Receptor recycling</t>
  </si>
  <si>
    <t>Axonal transport</t>
  </si>
  <si>
    <t>Vesicle (exo- endocytosis, clathrin coat, extracellular exosome)</t>
  </si>
  <si>
    <t>Transmembranal transport (small molecules, z.B. AA)</t>
  </si>
  <si>
    <t>Trans-Golgi-Network (retrograde)</t>
  </si>
  <si>
    <t>ER to Golgi transport (anterograde)</t>
  </si>
  <si>
    <t>(Cardiac) muscle action potential</t>
  </si>
  <si>
    <t xml:space="preserve">immune response </t>
  </si>
  <si>
    <t>defense response to other organisms</t>
  </si>
  <si>
    <t>cytokine</t>
  </si>
  <si>
    <t>interferon</t>
  </si>
  <si>
    <t xml:space="preserve">complement and coagulation cascade </t>
  </si>
  <si>
    <t>inflammation</t>
  </si>
  <si>
    <t>leukocyte activation</t>
  </si>
  <si>
    <t>Lipid</t>
  </si>
  <si>
    <t xml:space="preserve">Cholesterol </t>
  </si>
  <si>
    <t xml:space="preserve">Sphingolipid </t>
  </si>
  <si>
    <t>Fatty acid oxidation (Mito)</t>
  </si>
  <si>
    <t>Carboxylic acid (Mito)</t>
  </si>
  <si>
    <t xml:space="preserve">Lipoprotein </t>
  </si>
  <si>
    <t>Protein</t>
  </si>
  <si>
    <t>Branched AA degradation</t>
  </si>
  <si>
    <t xml:space="preserve">Proteoglycan </t>
  </si>
  <si>
    <t>Carbohydrate</t>
  </si>
  <si>
    <t>Glycosylation</t>
  </si>
  <si>
    <t xml:space="preserve">Nucleotide </t>
  </si>
  <si>
    <t>NADH (Mito)</t>
  </si>
  <si>
    <t>Homeostasis</t>
  </si>
  <si>
    <t>Antioxidant (Mito)</t>
  </si>
  <si>
    <t>Respiratory chain complex (Mito)</t>
  </si>
  <si>
    <t>Total per hallmark</t>
  </si>
  <si>
    <t>Total sum</t>
  </si>
  <si>
    <t>Cell Cycle</t>
  </si>
  <si>
    <t>Autophagy and
 Apoptosis</t>
  </si>
  <si>
    <t>ECM Organization
 and Development</t>
  </si>
  <si>
    <t>Signal Transduction / 
Transport</t>
  </si>
  <si>
    <t>Immune
 System</t>
  </si>
  <si>
    <t>Metabolic Processes</t>
  </si>
  <si>
    <t>Low-Level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</si>
</sst>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8" fontId="0" fillId="0" borderId="0" xfId="0" applyNumberFormat="1"/>
    <xf numFmtId="0" fontId="1" fillId="0" borderId="0" xfId="0" applyFont="1"/>
    <xf numFmtId="0" fontId="2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center" vertical="center" textRotation="90" wrapText="1"/>
    </xf>
    <xf numFmtId="0" fontId="3" fillId="0" borderId="0" xfId="0" applyFont="1"/>
  </cellXfs>
  <cellStyles count="1">
    <cellStyle name="Standard" xfId="0" builtinId="0"/>
  </cellStyles>
  <dxfs count="5">
    <dxf>
      <numFmt numFmtId="168" formatCode="0.000"/>
    </dxf>
    <dxf>
      <numFmt numFmtId="168" formatCode="0.000"/>
    </dxf>
    <dxf>
      <numFmt numFmtId="168" formatCode="0.000"/>
    </dxf>
    <dxf>
      <numFmt numFmtId="168" formatCode="0.000"/>
    </dxf>
    <dxf>
      <numFmt numFmtId="168" formatCode="0.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92E7223-B8E9-4E1F-81FC-32F09AFA0B3F}" name="Tabelle4" displayName="Tabelle4" ref="B3:Q10" totalsRowShown="0">
  <autoFilter ref="B3:Q10" xr:uid="{392E7223-B8E9-4E1F-81FC-32F09AFA0B3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F2EDD1A8-FA12-4C9C-85F1-33000C35B6C5}" name="Hallmark"/>
    <tableColumn id="2" xr3:uid="{07C17877-E1FB-4FB1-B011-8D4EE7734591}" name="AD_SNP"/>
    <tableColumn id="3" xr3:uid="{FE654485-3094-4A7B-AC30-955ED9AA1A29}" name="AD_DEG"/>
    <tableColumn id="4" xr3:uid="{B69A2802-9DCC-4A79-9266-5F1E76A889C4}" name="AD_Prot"/>
    <tableColumn id="5" xr3:uid="{7741B40B-6E74-4F50-8405-55E36B5428BF}" name="AD_Meth"/>
    <tableColumn id="6" xr3:uid="{DDB89F61-99C4-42E0-AA5B-608BC0B3BA13}" name="PD_SNP"/>
    <tableColumn id="7" xr3:uid="{B470B8F0-1FCB-4FBD-A193-36644ABD9A2B}" name="PD_DEG"/>
    <tableColumn id="8" xr3:uid="{18243716-E899-41C0-93B4-7DB221F5CB73}" name="PD_Prot"/>
    <tableColumn id="9" xr3:uid="{5DF8AB48-EDA8-46A7-A6A3-05820212746D}" name="PD_Meth"/>
    <tableColumn id="10" xr3:uid="{C0186D22-0D7F-409A-8C50-C99B5FC9F18A}" name="ALS_DEG"/>
    <tableColumn id="11" xr3:uid="{4AD44DE9-FE79-4C0B-8786-AAA120931181}" name="ALS_Prot"/>
    <tableColumn id="12" xr3:uid="{0879E500-566B-4CE9-BC51-1D2FAD84EFBC}" name="HD_DEG"/>
    <tableColumn id="13" xr3:uid="{3CDE6297-210B-45EC-8462-96DF6AFAFE7C}" name="HD_Prot"/>
    <tableColumn id="14" xr3:uid="{AC92EEF2-3331-42EB-ADD0-E404A9B30DDE}" name="HD_Meth"/>
    <tableColumn id="15" xr3:uid="{7C46EBCB-963C-4313-A38D-FB7307272CFF}" name="Total"/>
    <tableColumn id="16" xr3:uid="{FDC38377-F436-4BB9-BAD8-A2BE28FBC25F}" name="Proportion" dataDxfId="4"/>
  </tableColumns>
  <tableStyleInfo name="TableStyleLight2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EB0D3DB-EDB5-40BB-B013-C7D4F641B968}" name="Tabelle5" displayName="Tabelle5" ref="B13:H20" totalsRowShown="0">
  <autoFilter ref="B13:H20" xr:uid="{AEB0D3DB-EDB5-40BB-B013-C7D4F641B96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4D7B2E42-54FA-494A-A0D8-CB3669641052}" name="Hallmark"/>
    <tableColumn id="2" xr3:uid="{E9A2CADD-A30E-49A4-AC11-CA917FF99CBD}" name="AD"/>
    <tableColumn id="3" xr3:uid="{EC138534-5712-4F70-80D7-B80EDC326BC2}" name="PD"/>
    <tableColumn id="4" xr3:uid="{8A32BE3B-909B-46A8-80F7-AE7D7C6C7379}" name="ALS"/>
    <tableColumn id="5" xr3:uid="{67933D74-B962-4B23-962C-112AD628ACC6}" name="HD"/>
    <tableColumn id="6" xr3:uid="{1D396EFD-0065-45AD-83E4-A00C3CD2F56C}" name="Total"/>
    <tableColumn id="7" xr3:uid="{FA377351-E5EE-421D-9B15-B75AD21AC489}" name="Prob" dataDxfId="3"/>
  </tableColumns>
  <tableStyleInfo name="TableStyleLight2"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3F8100E-7707-44BF-9227-43C6E3EE9B2C}" name="Tabelle6" displayName="Tabelle6" ref="B23:H30" totalsRowShown="0">
  <autoFilter ref="B23:H30" xr:uid="{73F8100E-7707-44BF-9227-43C6E3EE9B2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778FD203-B307-42DD-9EF0-C3C6C664EF8F}" name="Hallmark"/>
    <tableColumn id="2" xr3:uid="{F762FA3B-8DE3-4C67-A2FB-23F0A162BD17}" name="SNP"/>
    <tableColumn id="3" xr3:uid="{59FC8062-63DB-4F87-8D31-65CEAD48BDD6}" name="DEG"/>
    <tableColumn id="4" xr3:uid="{F308ACC5-3B34-4893-90D9-738F3941AF7C}" name="Prot"/>
    <tableColumn id="5" xr3:uid="{E723680C-9D95-442D-96FB-65EF710A559C}" name="Meth"/>
    <tableColumn id="6" xr3:uid="{11EFF2F7-EF61-48E0-8D52-BD5BACCA343B}" name="Total"/>
    <tableColumn id="7" xr3:uid="{4EA7E966-677C-4187-A3FA-561F858953C3}" name="Prob" dataDxfId="2"/>
  </tableColumns>
  <tableStyleInfo name="TableStyleLight2"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B7DF59A-848A-474E-AEF7-2D627D6997A4}" name="Tabelle7" displayName="Tabelle7" ref="N13:T20" totalsRowShown="0">
  <autoFilter ref="N13:T20" xr:uid="{3B7DF59A-848A-474E-AEF7-2D627D6997A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D0DFA474-EDC6-438F-803E-71D75A316763}" name="Hallmark">
      <calculatedColumnFormula>B14</calculatedColumnFormula>
    </tableColumn>
    <tableColumn id="2" xr3:uid="{0A49867F-BAF6-4C71-8329-C9BF3CB22DF1}" name="AD">
      <calculatedColumnFormula>C$20*$H14</calculatedColumnFormula>
    </tableColumn>
    <tableColumn id="3" xr3:uid="{BE47C7D1-B278-4E56-A9B7-6AA353D58819}" name="PD">
      <calculatedColumnFormula>D$20*$H14</calculatedColumnFormula>
    </tableColumn>
    <tableColumn id="4" xr3:uid="{74E96FD4-F13B-4E69-9DF9-F7D5F990E9AF}" name="ALS">
      <calculatedColumnFormula>E$20*$H14</calculatedColumnFormula>
    </tableColumn>
    <tableColumn id="5" xr3:uid="{C1A406F2-CC1D-4221-85E4-86670024F296}" name="HD">
      <calculatedColumnFormula>F$20*$H14</calculatedColumnFormula>
    </tableColumn>
    <tableColumn id="6" xr3:uid="{1249A41F-8505-4773-99FF-38E61CC1EBB5}" name="Total">
      <calculatedColumnFormula>SUM(O14:R14)</calculatedColumnFormula>
    </tableColumn>
    <tableColumn id="7" xr3:uid="{0A6643C3-8877-43FD-BFE8-93A6F64B9192}" name="Prob" dataDxfId="1"/>
  </tableColumns>
  <tableStyleInfo name="TableStyleLight2" showFirstColumn="1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542CCAD-3030-4B25-9DCB-B6DC3EF4A52F}" name="Tabelle8" displayName="Tabelle8" ref="N23:T30" totalsRowShown="0">
  <autoFilter ref="N23:T30" xr:uid="{D542CCAD-3030-4B25-9DCB-B6DC3EF4A52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45832E2-7DA4-44B6-8862-F8425ED5E58C}" name="Hallmark">
      <calculatedColumnFormula>B24</calculatedColumnFormula>
    </tableColumn>
    <tableColumn id="2" xr3:uid="{4B9E75E1-5098-4079-A54A-C5BFDCAB11F5}" name="SNP">
      <calculatedColumnFormula>C$30*$H24</calculatedColumnFormula>
    </tableColumn>
    <tableColumn id="3" xr3:uid="{00E29F0E-1C89-470D-85D1-11852BA12C8C}" name="DEG">
      <calculatedColumnFormula>D$30*$H24</calculatedColumnFormula>
    </tableColumn>
    <tableColumn id="4" xr3:uid="{222BE99D-6A13-4726-AC8B-96A320B29CFC}" name="Prot">
      <calculatedColumnFormula>E$30*$H24</calculatedColumnFormula>
    </tableColumn>
    <tableColumn id="5" xr3:uid="{31719CB5-09BD-430A-B284-C94805B9D4AC}" name="Meth">
      <calculatedColumnFormula>F$30*$H24</calculatedColumnFormula>
    </tableColumn>
    <tableColumn id="6" xr3:uid="{6E9A980F-A058-4AA1-AB9B-02FC73800945}" name="Total">
      <calculatedColumnFormula>SUM(O24:R24)</calculatedColumnFormula>
    </tableColumn>
    <tableColumn id="7" xr3:uid="{CC1772FC-6F9E-49BF-8664-DBBE0C751119}" name="Prob" dataDxfId="0"/>
  </tableColumns>
  <tableStyleInfo name="TableStyleLight2" showFirstColumn="1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409A1E4D-B4D4-439E-8591-3EABC66B27B1}" name="Tabelle11" displayName="Tabelle11" ref="C4:R86" totalsRowShown="0">
  <autoFilter ref="C4:R86" xr:uid="{409A1E4D-B4D4-439E-8591-3EABC66B27B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E651F15F-E1F5-4100-9436-97E58D4F9E5F}" name="Low-Level Term"/>
    <tableColumn id="2" xr3:uid="{F195EC64-378C-499E-9A54-9B560284E358}" name="AD_SNP"/>
    <tableColumn id="3" xr3:uid="{466E2421-E3A7-45B1-9DFC-6BA489BA34AE}" name="AD_DEG"/>
    <tableColumn id="4" xr3:uid="{75943596-28D2-4C6D-96C8-5A7D4D8F7E28}" name="AD_Prot"/>
    <tableColumn id="5" xr3:uid="{AB6C1346-B407-4A27-8A74-61BE1D0556A8}" name="AD_Meth"/>
    <tableColumn id="6" xr3:uid="{6180D46D-32F4-470E-95CB-1070621DD640}" name="PD_SNP"/>
    <tableColumn id="7" xr3:uid="{84784059-8D2A-4E8E-B683-7B29F97CBADB}" name="PD_DEG"/>
    <tableColumn id="8" xr3:uid="{93B846DA-1C70-4C2A-AB99-A281732B89C5}" name="PD_Prot"/>
    <tableColumn id="9" xr3:uid="{55479035-5D6A-4E7C-80F4-9B966C394D74}" name="PD_Meth"/>
    <tableColumn id="10" xr3:uid="{BBBE2444-1C71-4B3E-B3C0-3788B08FCAF7}" name="ALS_DEG"/>
    <tableColumn id="11" xr3:uid="{BB1D654D-EE41-4C19-A57A-88DD216A98AB}" name="ALS_Prot"/>
    <tableColumn id="12" xr3:uid="{1E2DA2A4-B8C5-4330-AFA7-5289910D7284}" name="HD_DEG"/>
    <tableColumn id="13" xr3:uid="{8562C6B1-AEED-4485-9FEF-9A540A569C01}" name="HD_Prot"/>
    <tableColumn id="14" xr3:uid="{891FBC8B-453E-444D-B6E0-2488E85747BC}" name="HD_Meth"/>
    <tableColumn id="15" xr3:uid="{26D2F66E-FC0B-4F57-9F25-FA74BCFD3BDD}" name="Total"/>
    <tableColumn id="16" xr3:uid="{204C25DC-225C-4A10-8B75-AB496435A064}" name="Proportion"/>
  </tableColumns>
  <tableStyleInfo name="TableStyleLight2" showFirstColumn="1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4940D-008A-4A1C-857B-020B4AEB1D84}">
  <dimension ref="A2:V30"/>
  <sheetViews>
    <sheetView tabSelected="1" workbookViewId="0">
      <selection activeCell="J34" sqref="J34"/>
    </sheetView>
  </sheetViews>
  <sheetFormatPr baseColWidth="10" defaultRowHeight="15" x14ac:dyDescent="0.25"/>
  <cols>
    <col min="1" max="1" width="26" style="2" bestFit="1" customWidth="1"/>
    <col min="2" max="2" width="10.7109375" bestFit="1" customWidth="1"/>
    <col min="3" max="4" width="10.28515625" customWidth="1"/>
    <col min="5" max="5" width="10.42578125" customWidth="1"/>
    <col min="6" max="6" width="11.42578125" customWidth="1"/>
    <col min="7" max="8" width="10.140625" customWidth="1"/>
    <col min="9" max="9" width="10.28515625" customWidth="1"/>
    <col min="10" max="10" width="11.28515625" customWidth="1"/>
    <col min="11" max="11" width="23.5703125" bestFit="1" customWidth="1"/>
    <col min="12" max="12" width="11" customWidth="1"/>
    <col min="13" max="13" width="10.28515625" customWidth="1"/>
    <col min="14" max="14" width="10.7109375" bestFit="1" customWidth="1"/>
    <col min="15" max="16" width="12" bestFit="1" customWidth="1"/>
    <col min="17" max="17" width="12.7109375" customWidth="1"/>
    <col min="18" max="18" width="12" bestFit="1" customWidth="1"/>
    <col min="19" max="19" width="7.5703125" customWidth="1"/>
    <col min="20" max="20" width="7.28515625" customWidth="1"/>
    <col min="22" max="22" width="18.140625" bestFit="1" customWidth="1"/>
  </cols>
  <sheetData>
    <row r="2" spans="1:22" x14ac:dyDescent="0.25">
      <c r="A2" s="2" t="s">
        <v>27</v>
      </c>
    </row>
    <row r="3" spans="1:22" x14ac:dyDescent="0.25">
      <c r="B3" t="s">
        <v>40</v>
      </c>
      <c r="C3" t="s">
        <v>0</v>
      </c>
      <c r="D3" t="s">
        <v>1</v>
      </c>
      <c r="E3" t="s">
        <v>2</v>
      </c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t="s">
        <v>10</v>
      </c>
      <c r="N3" t="s">
        <v>11</v>
      </c>
      <c r="O3" t="s">
        <v>12</v>
      </c>
      <c r="P3" t="s">
        <v>13</v>
      </c>
      <c r="Q3" t="s">
        <v>21</v>
      </c>
    </row>
    <row r="4" spans="1:22" x14ac:dyDescent="0.25">
      <c r="B4" t="s">
        <v>15</v>
      </c>
      <c r="C4">
        <v>3</v>
      </c>
      <c r="D4">
        <v>9</v>
      </c>
      <c r="E4">
        <v>4</v>
      </c>
      <c r="F4">
        <v>5</v>
      </c>
      <c r="G4">
        <v>1</v>
      </c>
      <c r="H4">
        <v>6</v>
      </c>
      <c r="I4">
        <v>1</v>
      </c>
      <c r="J4">
        <v>7</v>
      </c>
      <c r="K4">
        <v>4</v>
      </c>
      <c r="L4">
        <v>3</v>
      </c>
      <c r="M4">
        <v>2</v>
      </c>
      <c r="N4">
        <v>3</v>
      </c>
      <c r="O4">
        <v>8</v>
      </c>
      <c r="P4">
        <f>SUM(C4:O4)</f>
        <v>56</v>
      </c>
      <c r="Q4" s="1">
        <f>P4/$P$10</f>
        <v>0.15342465753424658</v>
      </c>
    </row>
    <row r="5" spans="1:22" x14ac:dyDescent="0.25">
      <c r="B5" t="s">
        <v>16</v>
      </c>
      <c r="C5">
        <v>3</v>
      </c>
      <c r="D5">
        <v>9</v>
      </c>
      <c r="E5">
        <v>3</v>
      </c>
      <c r="F5">
        <v>1</v>
      </c>
      <c r="G5">
        <v>0</v>
      </c>
      <c r="H5">
        <v>4</v>
      </c>
      <c r="I5">
        <v>4</v>
      </c>
      <c r="J5">
        <v>5</v>
      </c>
      <c r="K5">
        <v>3</v>
      </c>
      <c r="L5">
        <v>5</v>
      </c>
      <c r="M5">
        <v>4</v>
      </c>
      <c r="N5">
        <v>2</v>
      </c>
      <c r="O5">
        <v>3</v>
      </c>
      <c r="P5">
        <f>SUM(C5:O5)</f>
        <v>46</v>
      </c>
      <c r="Q5" s="1">
        <f>P5/$P$10</f>
        <v>0.12602739726027398</v>
      </c>
    </row>
    <row r="6" spans="1:22" x14ac:dyDescent="0.25">
      <c r="B6" t="s">
        <v>17</v>
      </c>
      <c r="C6">
        <v>5</v>
      </c>
      <c r="D6">
        <v>11</v>
      </c>
      <c r="E6">
        <v>4</v>
      </c>
      <c r="F6">
        <v>13</v>
      </c>
      <c r="G6">
        <v>4</v>
      </c>
      <c r="H6">
        <v>7</v>
      </c>
      <c r="I6">
        <v>2</v>
      </c>
      <c r="J6">
        <v>13</v>
      </c>
      <c r="K6">
        <v>3</v>
      </c>
      <c r="L6">
        <v>4</v>
      </c>
      <c r="M6">
        <v>6</v>
      </c>
      <c r="N6">
        <v>3</v>
      </c>
      <c r="O6">
        <v>5</v>
      </c>
      <c r="P6">
        <f>SUM(C6:O6)</f>
        <v>80</v>
      </c>
      <c r="Q6" s="1">
        <f>P6/$P$10</f>
        <v>0.21917808219178081</v>
      </c>
    </row>
    <row r="7" spans="1:22" x14ac:dyDescent="0.25">
      <c r="B7" t="s">
        <v>18</v>
      </c>
      <c r="C7">
        <v>7</v>
      </c>
      <c r="D7">
        <v>8</v>
      </c>
      <c r="E7">
        <v>6</v>
      </c>
      <c r="F7">
        <v>13</v>
      </c>
      <c r="G7">
        <v>8</v>
      </c>
      <c r="H7">
        <v>8</v>
      </c>
      <c r="I7">
        <v>4</v>
      </c>
      <c r="J7">
        <v>11</v>
      </c>
      <c r="K7">
        <v>2</v>
      </c>
      <c r="L7">
        <v>4</v>
      </c>
      <c r="M7">
        <v>6</v>
      </c>
      <c r="N7">
        <v>4</v>
      </c>
      <c r="O7">
        <v>7</v>
      </c>
      <c r="P7">
        <f>SUM(C7:O7)</f>
        <v>88</v>
      </c>
      <c r="Q7" s="1">
        <f>P7/$P$10</f>
        <v>0.24109589041095891</v>
      </c>
    </row>
    <row r="8" spans="1:22" x14ac:dyDescent="0.25">
      <c r="B8" t="s">
        <v>19</v>
      </c>
      <c r="C8">
        <v>4</v>
      </c>
      <c r="D8">
        <v>3</v>
      </c>
      <c r="E8">
        <v>3</v>
      </c>
      <c r="F8">
        <v>3</v>
      </c>
      <c r="G8">
        <v>0</v>
      </c>
      <c r="H8">
        <v>3</v>
      </c>
      <c r="I8">
        <v>0</v>
      </c>
      <c r="J8">
        <v>0</v>
      </c>
      <c r="K8">
        <v>4</v>
      </c>
      <c r="L8">
        <v>1</v>
      </c>
      <c r="M8">
        <v>2</v>
      </c>
      <c r="N8">
        <v>1</v>
      </c>
      <c r="O8">
        <v>4</v>
      </c>
      <c r="P8">
        <f>SUM(C8:O8)</f>
        <v>28</v>
      </c>
      <c r="Q8" s="1">
        <f>P8/$P$10</f>
        <v>7.6712328767123292E-2</v>
      </c>
    </row>
    <row r="9" spans="1:22" x14ac:dyDescent="0.25">
      <c r="B9" t="s">
        <v>20</v>
      </c>
      <c r="C9">
        <v>2</v>
      </c>
      <c r="D9">
        <v>9</v>
      </c>
      <c r="E9">
        <v>10</v>
      </c>
      <c r="F9">
        <v>5</v>
      </c>
      <c r="G9">
        <v>3</v>
      </c>
      <c r="H9">
        <v>6</v>
      </c>
      <c r="I9">
        <v>7</v>
      </c>
      <c r="J9">
        <v>4</v>
      </c>
      <c r="K9">
        <v>3</v>
      </c>
      <c r="L9">
        <v>4</v>
      </c>
      <c r="M9">
        <v>6</v>
      </c>
      <c r="N9">
        <v>4</v>
      </c>
      <c r="O9">
        <v>4</v>
      </c>
      <c r="P9">
        <f>SUM(C9:O9)</f>
        <v>67</v>
      </c>
      <c r="Q9" s="1">
        <f>P9/$P$10</f>
        <v>0.18356164383561643</v>
      </c>
    </row>
    <row r="10" spans="1:22" x14ac:dyDescent="0.25">
      <c r="B10" t="s">
        <v>13</v>
      </c>
      <c r="C10">
        <f>SUM(C4:C9)</f>
        <v>24</v>
      </c>
      <c r="D10">
        <f>SUM(D4:D9)</f>
        <v>49</v>
      </c>
      <c r="E10">
        <f>SUM(E4:E9)</f>
        <v>30</v>
      </c>
      <c r="F10">
        <f>SUM(F4:F9)</f>
        <v>40</v>
      </c>
      <c r="G10">
        <f>SUM(G4:G9)</f>
        <v>16</v>
      </c>
      <c r="H10">
        <f>SUM(H4:H9)</f>
        <v>34</v>
      </c>
      <c r="I10">
        <f>SUM(I4:I9)</f>
        <v>18</v>
      </c>
      <c r="J10">
        <f>SUM(J4:J9)</f>
        <v>40</v>
      </c>
      <c r="K10">
        <f>SUM(K4:K9)</f>
        <v>19</v>
      </c>
      <c r="L10">
        <f>SUM(L4:L9)</f>
        <v>21</v>
      </c>
      <c r="M10">
        <f>SUM(M4:M9)</f>
        <v>26</v>
      </c>
      <c r="N10">
        <f>SUM(N4:N9)</f>
        <v>17</v>
      </c>
      <c r="O10">
        <f>SUM(O4:O9)</f>
        <v>31</v>
      </c>
      <c r="P10">
        <f>SUM(P4:P9)</f>
        <v>365</v>
      </c>
    </row>
    <row r="12" spans="1:22" x14ac:dyDescent="0.25">
      <c r="V12" s="2" t="s">
        <v>35</v>
      </c>
    </row>
    <row r="13" spans="1:22" x14ac:dyDescent="0.25">
      <c r="A13" s="2" t="s">
        <v>26</v>
      </c>
      <c r="B13" t="s">
        <v>40</v>
      </c>
      <c r="C13" t="s">
        <v>22</v>
      </c>
      <c r="D13" t="s">
        <v>23</v>
      </c>
      <c r="E13" t="s">
        <v>24</v>
      </c>
      <c r="F13" t="s">
        <v>25</v>
      </c>
      <c r="G13" t="s">
        <v>13</v>
      </c>
      <c r="H13" t="s">
        <v>14</v>
      </c>
      <c r="K13" s="2" t="s">
        <v>33</v>
      </c>
      <c r="N13" t="s">
        <v>40</v>
      </c>
      <c r="O13" t="s">
        <v>22</v>
      </c>
      <c r="P13" t="s">
        <v>23</v>
      </c>
      <c r="Q13" t="s">
        <v>24</v>
      </c>
      <c r="R13" t="s">
        <v>25</v>
      </c>
      <c r="S13" t="s">
        <v>13</v>
      </c>
      <c r="T13" t="s">
        <v>14</v>
      </c>
      <c r="V13" s="2" t="s">
        <v>38</v>
      </c>
    </row>
    <row r="14" spans="1:22" x14ac:dyDescent="0.25">
      <c r="B14" t="s">
        <v>15</v>
      </c>
      <c r="C14">
        <f>SUM(C4:F4)</f>
        <v>21</v>
      </c>
      <c r="D14">
        <f>SUM(G4:J4)</f>
        <v>15</v>
      </c>
      <c r="E14">
        <f>SUM(K4:L4)</f>
        <v>7</v>
      </c>
      <c r="F14">
        <f>SUM(M4:O4)</f>
        <v>13</v>
      </c>
      <c r="G14">
        <f>SUM(C14:F14)</f>
        <v>56</v>
      </c>
      <c r="H14" s="1">
        <f>G14/$G$20</f>
        <v>0.15342465753424658</v>
      </c>
      <c r="N14" t="str">
        <f>B14</f>
        <v>CellCycle</v>
      </c>
      <c r="O14">
        <f>C$20*$H14</f>
        <v>21.93972602739726</v>
      </c>
      <c r="P14">
        <f>D$20*$H14</f>
        <v>16.56986301369863</v>
      </c>
      <c r="Q14">
        <f>E$20*$H14</f>
        <v>6.1369863013698636</v>
      </c>
      <c r="R14">
        <f>F$20*$H14</f>
        <v>11.353424657534248</v>
      </c>
      <c r="S14">
        <f>SUM(O14:R14)</f>
        <v>56.000000000000007</v>
      </c>
      <c r="T14" s="1">
        <f>S14/$G$20</f>
        <v>0.15342465753424658</v>
      </c>
      <c r="V14">
        <f>_xlfn.CHISQ.TEST(C14:F19,O14:R19)</f>
        <v>0.73825493137283993</v>
      </c>
    </row>
    <row r="15" spans="1:22" x14ac:dyDescent="0.25">
      <c r="B15" t="s">
        <v>16</v>
      </c>
      <c r="C15">
        <f>SUM(C5:F5)</f>
        <v>16</v>
      </c>
      <c r="D15">
        <f>SUM(G5:J5)</f>
        <v>13</v>
      </c>
      <c r="E15">
        <f>SUM(K5:L5)</f>
        <v>8</v>
      </c>
      <c r="F15">
        <f>SUM(M5:O5)</f>
        <v>9</v>
      </c>
      <c r="G15">
        <f t="shared" ref="G15:G19" si="0">SUM(C15:F15)</f>
        <v>46</v>
      </c>
      <c r="H15" s="1">
        <f t="shared" ref="H15:H19" si="1">G15/$G$20</f>
        <v>0.12602739726027398</v>
      </c>
      <c r="N15" t="str">
        <f t="shared" ref="N15:N20" si="2">B15</f>
        <v>Autophagy</v>
      </c>
      <c r="O15">
        <f t="shared" ref="O15:O20" si="3">C$20*$H15</f>
        <v>18.021917808219179</v>
      </c>
      <c r="P15">
        <f>D$20*$H15</f>
        <v>13.610958904109591</v>
      </c>
      <c r="Q15">
        <f>E$20*$H15</f>
        <v>5.0410958904109595</v>
      </c>
      <c r="R15">
        <f>F$20*$H15</f>
        <v>9.3260273972602743</v>
      </c>
      <c r="S15">
        <f t="shared" ref="S15:S20" si="4">SUM(O15:R15)</f>
        <v>46.000000000000007</v>
      </c>
      <c r="T15" s="1">
        <f t="shared" ref="T15:T19" si="5">S15/$G$20</f>
        <v>0.12602739726027398</v>
      </c>
      <c r="V15" t="s">
        <v>36</v>
      </c>
    </row>
    <row r="16" spans="1:22" x14ac:dyDescent="0.25">
      <c r="B16" t="s">
        <v>17</v>
      </c>
      <c r="C16">
        <f>SUM(C6:F6)</f>
        <v>33</v>
      </c>
      <c r="D16">
        <f>SUM(G6:J6)</f>
        <v>26</v>
      </c>
      <c r="E16">
        <f>SUM(K6:L6)</f>
        <v>7</v>
      </c>
      <c r="F16">
        <f>SUM(M6:O6)</f>
        <v>14</v>
      </c>
      <c r="G16">
        <f t="shared" si="0"/>
        <v>80</v>
      </c>
      <c r="H16" s="1">
        <f t="shared" si="1"/>
        <v>0.21917808219178081</v>
      </c>
      <c r="N16" t="str">
        <f t="shared" si="2"/>
        <v>Dev,Matrix</v>
      </c>
      <c r="O16">
        <f t="shared" si="3"/>
        <v>31.342465753424655</v>
      </c>
      <c r="P16">
        <f>D$20*$H16</f>
        <v>23.671232876712327</v>
      </c>
      <c r="Q16">
        <f>E$20*$H16</f>
        <v>8.7671232876712324</v>
      </c>
      <c r="R16">
        <f>F$20*$H16</f>
        <v>16.219178082191782</v>
      </c>
      <c r="S16">
        <f t="shared" si="4"/>
        <v>80</v>
      </c>
      <c r="T16" s="1">
        <f t="shared" si="5"/>
        <v>0.21917808219178081</v>
      </c>
    </row>
    <row r="17" spans="1:22" x14ac:dyDescent="0.25">
      <c r="B17" t="s">
        <v>18</v>
      </c>
      <c r="C17">
        <f>SUM(C7:F7)</f>
        <v>34</v>
      </c>
      <c r="D17">
        <f>SUM(G7:J7)</f>
        <v>31</v>
      </c>
      <c r="E17">
        <f>SUM(K7:L7)</f>
        <v>6</v>
      </c>
      <c r="F17">
        <f>SUM(M7:O7)</f>
        <v>17</v>
      </c>
      <c r="G17">
        <f t="shared" si="0"/>
        <v>88</v>
      </c>
      <c r="H17" s="1">
        <f t="shared" si="1"/>
        <v>0.24109589041095891</v>
      </c>
      <c r="N17" t="str">
        <f t="shared" si="2"/>
        <v>Transport</v>
      </c>
      <c r="O17">
        <f t="shared" si="3"/>
        <v>34.476712328767121</v>
      </c>
      <c r="P17">
        <f>D$20*$H17</f>
        <v>26.038356164383561</v>
      </c>
      <c r="Q17">
        <f>E$20*$H17</f>
        <v>9.6438356164383556</v>
      </c>
      <c r="R17">
        <f>F$20*$H17</f>
        <v>17.841095890410958</v>
      </c>
      <c r="S17">
        <f t="shared" si="4"/>
        <v>87.999999999999986</v>
      </c>
      <c r="T17" s="1">
        <f t="shared" si="5"/>
        <v>0.24109589041095886</v>
      </c>
    </row>
    <row r="18" spans="1:22" x14ac:dyDescent="0.25">
      <c r="B18" t="s">
        <v>19</v>
      </c>
      <c r="C18">
        <f>SUM(C8:F8)</f>
        <v>13</v>
      </c>
      <c r="D18">
        <f>SUM(G8:J8)</f>
        <v>3</v>
      </c>
      <c r="E18">
        <f>SUM(K8:L8)</f>
        <v>5</v>
      </c>
      <c r="F18">
        <f>SUM(M8:O8)</f>
        <v>7</v>
      </c>
      <c r="G18">
        <f t="shared" si="0"/>
        <v>28</v>
      </c>
      <c r="H18" s="1">
        <f t="shared" si="1"/>
        <v>7.6712328767123292E-2</v>
      </c>
      <c r="N18" t="str">
        <f t="shared" si="2"/>
        <v>Immune</v>
      </c>
      <c r="O18">
        <f t="shared" si="3"/>
        <v>10.96986301369863</v>
      </c>
      <c r="P18">
        <f>D$20*$H18</f>
        <v>8.2849315068493148</v>
      </c>
      <c r="Q18">
        <f>E$20*$H18</f>
        <v>3.0684931506849318</v>
      </c>
      <c r="R18">
        <f>F$20*$H18</f>
        <v>5.6767123287671239</v>
      </c>
      <c r="S18">
        <f t="shared" si="4"/>
        <v>28.000000000000004</v>
      </c>
      <c r="T18" s="1">
        <f t="shared" si="5"/>
        <v>7.6712328767123292E-2</v>
      </c>
    </row>
    <row r="19" spans="1:22" x14ac:dyDescent="0.25">
      <c r="B19" t="s">
        <v>20</v>
      </c>
      <c r="C19">
        <f>SUM(C9:F9)</f>
        <v>26</v>
      </c>
      <c r="D19">
        <f>SUM(G9:J9)</f>
        <v>20</v>
      </c>
      <c r="E19">
        <f>SUM(K9:L9)</f>
        <v>7</v>
      </c>
      <c r="F19">
        <f>SUM(M9:O9)</f>
        <v>14</v>
      </c>
      <c r="G19">
        <f t="shared" si="0"/>
        <v>67</v>
      </c>
      <c r="H19" s="1">
        <f t="shared" si="1"/>
        <v>0.18356164383561643</v>
      </c>
      <c r="N19" t="str">
        <f t="shared" si="2"/>
        <v>Metabolic</v>
      </c>
      <c r="O19">
        <f t="shared" si="3"/>
        <v>26.24931506849315</v>
      </c>
      <c r="P19">
        <f>D$20*$H19</f>
        <v>19.824657534246576</v>
      </c>
      <c r="Q19">
        <f>E$20*$H19</f>
        <v>7.3424657534246576</v>
      </c>
      <c r="R19">
        <f>F$20*$H19</f>
        <v>13.583561643835615</v>
      </c>
      <c r="S19">
        <f t="shared" si="4"/>
        <v>67</v>
      </c>
      <c r="T19" s="1">
        <f t="shared" si="5"/>
        <v>0.18356164383561643</v>
      </c>
    </row>
    <row r="20" spans="1:22" x14ac:dyDescent="0.25">
      <c r="B20" t="s">
        <v>13</v>
      </c>
      <c r="C20">
        <f>SUM(C14:C19)</f>
        <v>143</v>
      </c>
      <c r="D20">
        <f t="shared" ref="D20:H20" si="6">SUM(D14:D19)</f>
        <v>108</v>
      </c>
      <c r="E20">
        <f t="shared" si="6"/>
        <v>40</v>
      </c>
      <c r="F20">
        <f t="shared" si="6"/>
        <v>74</v>
      </c>
      <c r="G20">
        <f t="shared" si="6"/>
        <v>365</v>
      </c>
      <c r="H20">
        <f t="shared" si="6"/>
        <v>1</v>
      </c>
      <c r="N20" t="str">
        <f t="shared" si="2"/>
        <v>Total</v>
      </c>
      <c r="O20">
        <f t="shared" si="3"/>
        <v>143</v>
      </c>
      <c r="P20">
        <f>D$20*$H20</f>
        <v>108</v>
      </c>
      <c r="Q20">
        <f>E$20*$H20</f>
        <v>40</v>
      </c>
      <c r="R20">
        <f>F$20*$H20</f>
        <v>74</v>
      </c>
      <c r="S20">
        <f t="shared" si="4"/>
        <v>365</v>
      </c>
    </row>
    <row r="22" spans="1:22" x14ac:dyDescent="0.25">
      <c r="V22" s="2" t="s">
        <v>35</v>
      </c>
    </row>
    <row r="23" spans="1:22" x14ac:dyDescent="0.25">
      <c r="A23" s="2" t="s">
        <v>28</v>
      </c>
      <c r="B23" t="s">
        <v>40</v>
      </c>
      <c r="C23" t="s">
        <v>29</v>
      </c>
      <c r="D23" t="s">
        <v>30</v>
      </c>
      <c r="E23" t="s">
        <v>31</v>
      </c>
      <c r="F23" t="s">
        <v>32</v>
      </c>
      <c r="G23" t="s">
        <v>13</v>
      </c>
      <c r="H23" t="s">
        <v>14</v>
      </c>
      <c r="K23" s="2" t="s">
        <v>34</v>
      </c>
      <c r="N23" t="s">
        <v>40</v>
      </c>
      <c r="O23" t="s">
        <v>29</v>
      </c>
      <c r="P23" t="s">
        <v>30</v>
      </c>
      <c r="Q23" t="s">
        <v>31</v>
      </c>
      <c r="R23" t="s">
        <v>32</v>
      </c>
      <c r="S23" t="s">
        <v>13</v>
      </c>
      <c r="T23" t="s">
        <v>14</v>
      </c>
      <c r="V23" s="2" t="s">
        <v>39</v>
      </c>
    </row>
    <row r="24" spans="1:22" x14ac:dyDescent="0.25">
      <c r="B24" t="s">
        <v>15</v>
      </c>
      <c r="C24">
        <f>SUM(C4,G4,)</f>
        <v>4</v>
      </c>
      <c r="D24">
        <f>SUM(D4,H4,K4,M4)</f>
        <v>21</v>
      </c>
      <c r="E24">
        <f>SUM(E4,I4,L4,N4)</f>
        <v>11</v>
      </c>
      <c r="F24">
        <f>SUM(F4,J4,O4)</f>
        <v>20</v>
      </c>
      <c r="G24">
        <f>SUM(C24:F24)</f>
        <v>56</v>
      </c>
      <c r="H24" s="1">
        <f>G24/$G$20</f>
        <v>0.15342465753424658</v>
      </c>
      <c r="N24" t="str">
        <f>B24</f>
        <v>CellCycle</v>
      </c>
      <c r="O24">
        <f>C$30*$H24</f>
        <v>6.1369863013698636</v>
      </c>
      <c r="P24">
        <f>D$30*$H24</f>
        <v>19.638356164383563</v>
      </c>
      <c r="Q24">
        <f>E$30*$H24</f>
        <v>13.194520547945206</v>
      </c>
      <c r="R24">
        <f>F$30*$H24</f>
        <v>17.030136986301372</v>
      </c>
      <c r="S24">
        <f>SUM(O24:R24)</f>
        <v>56</v>
      </c>
      <c r="T24" s="1">
        <f>S24/$G$20</f>
        <v>0.15342465753424658</v>
      </c>
      <c r="V24">
        <f>_xlfn.CHISQ.TEST(C24:F29,O24:R29)</f>
        <v>4.2119915767180091E-2</v>
      </c>
    </row>
    <row r="25" spans="1:22" x14ac:dyDescent="0.25">
      <c r="B25" t="s">
        <v>16</v>
      </c>
      <c r="C25">
        <f>SUM(C5,G5,)</f>
        <v>3</v>
      </c>
      <c r="D25">
        <f>SUM(D5,H5,K5,M5)</f>
        <v>20</v>
      </c>
      <c r="E25">
        <f>SUM(E5,I5,L5,N5)</f>
        <v>14</v>
      </c>
      <c r="F25">
        <f>SUM(F5,J5,O5)</f>
        <v>9</v>
      </c>
      <c r="G25">
        <f t="shared" ref="G25:G29" si="7">SUM(C25:F25)</f>
        <v>46</v>
      </c>
      <c r="H25" s="1">
        <f>G25/$G$20</f>
        <v>0.12602739726027398</v>
      </c>
      <c r="N25" t="str">
        <f t="shared" ref="N25:N30" si="8">B25</f>
        <v>Autophagy</v>
      </c>
      <c r="O25">
        <f t="shared" ref="O25:O30" si="9">C$30*$H25</f>
        <v>5.0410958904109595</v>
      </c>
      <c r="P25">
        <f>D$30*$H25</f>
        <v>16.13150684931507</v>
      </c>
      <c r="Q25">
        <f>E$30*$H25</f>
        <v>10.838356164383562</v>
      </c>
      <c r="R25">
        <f>F$30*$H25</f>
        <v>13.989041095890412</v>
      </c>
      <c r="S25">
        <f t="shared" ref="S25:S30" si="10">SUM(O25:R25)</f>
        <v>46.000000000000007</v>
      </c>
      <c r="T25" s="1">
        <f t="shared" ref="T25:T29" si="11">S25/$G$20</f>
        <v>0.12602739726027398</v>
      </c>
      <c r="V25" t="s">
        <v>37</v>
      </c>
    </row>
    <row r="26" spans="1:22" x14ac:dyDescent="0.25">
      <c r="B26" t="s">
        <v>17</v>
      </c>
      <c r="C26">
        <f>SUM(C6,G6,)</f>
        <v>9</v>
      </c>
      <c r="D26">
        <f>SUM(D6,H6,K6,M6)</f>
        <v>27</v>
      </c>
      <c r="E26">
        <f>SUM(E6,I6,L6,N6)</f>
        <v>13</v>
      </c>
      <c r="F26">
        <f>SUM(F6,J6,O6)</f>
        <v>31</v>
      </c>
      <c r="G26">
        <f t="shared" si="7"/>
        <v>80</v>
      </c>
      <c r="H26" s="1">
        <f>G26/$G$20</f>
        <v>0.21917808219178081</v>
      </c>
      <c r="N26" t="str">
        <f t="shared" si="8"/>
        <v>Dev,Matrix</v>
      </c>
      <c r="O26">
        <f t="shared" si="9"/>
        <v>8.7671232876712324</v>
      </c>
      <c r="P26">
        <f>D$30*$H26</f>
        <v>28.054794520547944</v>
      </c>
      <c r="Q26">
        <f>E$30*$H26</f>
        <v>18.849315068493148</v>
      </c>
      <c r="R26">
        <f>F$30*$H26</f>
        <v>24.328767123287669</v>
      </c>
      <c r="S26">
        <f t="shared" si="10"/>
        <v>80</v>
      </c>
      <c r="T26" s="1">
        <f t="shared" si="11"/>
        <v>0.21917808219178081</v>
      </c>
    </row>
    <row r="27" spans="1:22" x14ac:dyDescent="0.25">
      <c r="B27" t="s">
        <v>18</v>
      </c>
      <c r="C27">
        <f>SUM(C7,G7,)</f>
        <v>15</v>
      </c>
      <c r="D27">
        <f>SUM(D7,H7,K7,M7)</f>
        <v>24</v>
      </c>
      <c r="E27">
        <f>SUM(E7,I7,L7,N7)</f>
        <v>18</v>
      </c>
      <c r="F27">
        <f>SUM(F7,J7,O7)</f>
        <v>31</v>
      </c>
      <c r="G27">
        <f t="shared" si="7"/>
        <v>88</v>
      </c>
      <c r="H27" s="1">
        <f>G27/$G$20</f>
        <v>0.24109589041095891</v>
      </c>
      <c r="N27" t="str">
        <f t="shared" si="8"/>
        <v>Transport</v>
      </c>
      <c r="O27">
        <f t="shared" si="9"/>
        <v>9.6438356164383556</v>
      </c>
      <c r="P27">
        <f>D$30*$H27</f>
        <v>30.860273972602741</v>
      </c>
      <c r="Q27">
        <f>E$30*$H27</f>
        <v>20.734246575342468</v>
      </c>
      <c r="R27">
        <f>F$30*$H27</f>
        <v>26.761643835616439</v>
      </c>
      <c r="S27">
        <f t="shared" si="10"/>
        <v>88</v>
      </c>
      <c r="T27" s="1">
        <f t="shared" si="11"/>
        <v>0.24109589041095891</v>
      </c>
    </row>
    <row r="28" spans="1:22" x14ac:dyDescent="0.25">
      <c r="B28" t="s">
        <v>19</v>
      </c>
      <c r="C28">
        <f>SUM(C8,G8,)</f>
        <v>4</v>
      </c>
      <c r="D28">
        <f>SUM(D8,H8,K8,M8)</f>
        <v>12</v>
      </c>
      <c r="E28">
        <f>SUM(E8,I8,L8,N8)</f>
        <v>5</v>
      </c>
      <c r="F28">
        <f>SUM(F8,J8,O8)</f>
        <v>7</v>
      </c>
      <c r="G28">
        <f t="shared" si="7"/>
        <v>28</v>
      </c>
      <c r="H28" s="1">
        <f>G28/$G$20</f>
        <v>7.6712328767123292E-2</v>
      </c>
      <c r="N28" t="str">
        <f t="shared" si="8"/>
        <v>Immune</v>
      </c>
      <c r="O28">
        <f t="shared" si="9"/>
        <v>3.0684931506849318</v>
      </c>
      <c r="P28">
        <f>D$30*$H28</f>
        <v>9.8191780821917813</v>
      </c>
      <c r="Q28">
        <f>E$30*$H28</f>
        <v>6.5972602739726032</v>
      </c>
      <c r="R28">
        <f>F$30*$H28</f>
        <v>8.5150684931506859</v>
      </c>
      <c r="S28">
        <f t="shared" si="10"/>
        <v>28</v>
      </c>
      <c r="T28" s="1">
        <f t="shared" si="11"/>
        <v>7.6712328767123292E-2</v>
      </c>
    </row>
    <row r="29" spans="1:22" x14ac:dyDescent="0.25">
      <c r="B29" t="s">
        <v>20</v>
      </c>
      <c r="C29">
        <f>SUM(C9,G9,)</f>
        <v>5</v>
      </c>
      <c r="D29">
        <f>SUM(D9,H9,K9,M9)</f>
        <v>24</v>
      </c>
      <c r="E29">
        <f>SUM(E9,I9,L9,N9)</f>
        <v>25</v>
      </c>
      <c r="F29">
        <f>SUM(F9,J9,O9)</f>
        <v>13</v>
      </c>
      <c r="G29">
        <f t="shared" si="7"/>
        <v>67</v>
      </c>
      <c r="H29" s="1">
        <f>G29/$G$20</f>
        <v>0.18356164383561643</v>
      </c>
      <c r="N29" t="str">
        <f t="shared" si="8"/>
        <v>Metabolic</v>
      </c>
      <c r="O29">
        <f t="shared" si="9"/>
        <v>7.3424657534246576</v>
      </c>
      <c r="P29">
        <f>D$30*$H29</f>
        <v>23.495890410958904</v>
      </c>
      <c r="Q29">
        <f>E$30*$H29</f>
        <v>15.786301369863013</v>
      </c>
      <c r="R29">
        <f>F$30*$H29</f>
        <v>20.375342465753423</v>
      </c>
      <c r="S29">
        <f t="shared" si="10"/>
        <v>67</v>
      </c>
      <c r="T29" s="1">
        <f t="shared" si="11"/>
        <v>0.18356164383561643</v>
      </c>
    </row>
    <row r="30" spans="1:22" x14ac:dyDescent="0.25">
      <c r="B30" t="s">
        <v>13</v>
      </c>
      <c r="C30">
        <f>SUM(C24:C29)</f>
        <v>40</v>
      </c>
      <c r="D30">
        <f t="shared" ref="D30:H30" si="12">SUM(D24:D29)</f>
        <v>128</v>
      </c>
      <c r="E30">
        <f t="shared" si="12"/>
        <v>86</v>
      </c>
      <c r="F30">
        <f t="shared" si="12"/>
        <v>111</v>
      </c>
      <c r="G30">
        <f t="shared" si="12"/>
        <v>365</v>
      </c>
      <c r="H30">
        <f t="shared" si="12"/>
        <v>1</v>
      </c>
      <c r="N30" t="str">
        <f t="shared" si="8"/>
        <v>Total</v>
      </c>
      <c r="O30">
        <f t="shared" si="9"/>
        <v>40</v>
      </c>
      <c r="P30">
        <f>D$30*$H30</f>
        <v>128</v>
      </c>
      <c r="Q30">
        <f>E$30*$H30</f>
        <v>86</v>
      </c>
      <c r="R30">
        <f>F$30*$H30</f>
        <v>111</v>
      </c>
      <c r="S30">
        <f t="shared" si="10"/>
        <v>365</v>
      </c>
    </row>
  </sheetData>
  <pageMargins left="0.7" right="0.7" top="0.78740157499999996" bottom="0.78740157499999996" header="0.3" footer="0.3"/>
  <pageSetup paperSize="9" orientation="portrait" r:id="rId1"/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64278-0B27-43C3-947C-54C3CAFD8A6F}">
  <dimension ref="B4:R86"/>
  <sheetViews>
    <sheetView workbookViewId="0">
      <selection activeCell="T86" sqref="T86"/>
    </sheetView>
  </sheetViews>
  <sheetFormatPr baseColWidth="10" defaultRowHeight="15" x14ac:dyDescent="0.25"/>
  <cols>
    <col min="3" max="3" width="64.42578125" bestFit="1" customWidth="1"/>
    <col min="4" max="4" width="8.140625" bestFit="1" customWidth="1"/>
    <col min="5" max="6" width="8.28515625" bestFit="1" customWidth="1"/>
    <col min="7" max="7" width="9.42578125" bestFit="1" customWidth="1"/>
    <col min="8" max="8" width="8" bestFit="1" customWidth="1"/>
    <col min="9" max="10" width="8.140625" bestFit="1" customWidth="1"/>
    <col min="11" max="11" width="9.28515625" bestFit="1" customWidth="1"/>
    <col min="12" max="13" width="8.85546875" bestFit="1" customWidth="1"/>
    <col min="14" max="15" width="8.28515625" bestFit="1" customWidth="1"/>
    <col min="16" max="16" width="9.42578125" bestFit="1" customWidth="1"/>
    <col min="17" max="17" width="5.42578125" bestFit="1" customWidth="1"/>
    <col min="18" max="18" width="12" bestFit="1" customWidth="1"/>
  </cols>
  <sheetData>
    <row r="4" spans="2:18" x14ac:dyDescent="0.25">
      <c r="C4" t="s">
        <v>118</v>
      </c>
      <c r="D4" t="s">
        <v>0</v>
      </c>
      <c r="E4" t="s">
        <v>1</v>
      </c>
      <c r="F4" t="s">
        <v>2</v>
      </c>
      <c r="G4" t="s">
        <v>3</v>
      </c>
      <c r="H4" t="s">
        <v>4</v>
      </c>
      <c r="I4" t="s">
        <v>5</v>
      </c>
      <c r="J4" t="s">
        <v>6</v>
      </c>
      <c r="K4" t="s">
        <v>7</v>
      </c>
      <c r="L4" t="s">
        <v>8</v>
      </c>
      <c r="M4" t="s">
        <v>9</v>
      </c>
      <c r="N4" t="s">
        <v>10</v>
      </c>
      <c r="O4" t="s">
        <v>11</v>
      </c>
      <c r="P4" t="s">
        <v>12</v>
      </c>
      <c r="Q4" t="s">
        <v>13</v>
      </c>
      <c r="R4" t="s">
        <v>21</v>
      </c>
    </row>
    <row r="5" spans="2:18" x14ac:dyDescent="0.25">
      <c r="B5" s="3" t="s">
        <v>112</v>
      </c>
      <c r="C5" t="s">
        <v>41</v>
      </c>
      <c r="D5">
        <v>0</v>
      </c>
      <c r="E5">
        <v>1</v>
      </c>
      <c r="F5">
        <v>0</v>
      </c>
      <c r="G5">
        <v>1</v>
      </c>
      <c r="H5">
        <v>0</v>
      </c>
      <c r="I5">
        <v>0</v>
      </c>
      <c r="J5">
        <v>0</v>
      </c>
      <c r="K5">
        <v>1</v>
      </c>
      <c r="L5">
        <v>1</v>
      </c>
      <c r="M5">
        <v>0</v>
      </c>
      <c r="N5">
        <v>0</v>
      </c>
      <c r="O5">
        <v>0</v>
      </c>
      <c r="P5">
        <v>1</v>
      </c>
      <c r="Q5">
        <v>5</v>
      </c>
      <c r="R5">
        <f>Q5/$Q$86</f>
        <v>1.3698630136986301E-2</v>
      </c>
    </row>
    <row r="6" spans="2:18" x14ac:dyDescent="0.25">
      <c r="B6" s="3"/>
      <c r="C6" t="s">
        <v>42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f t="shared" ref="R6:R14" si="0">Q6/$Q$86</f>
        <v>2.7397260273972603E-3</v>
      </c>
    </row>
    <row r="7" spans="2:18" x14ac:dyDescent="0.25">
      <c r="B7" s="3"/>
      <c r="C7" t="s">
        <v>43</v>
      </c>
      <c r="D7">
        <v>1</v>
      </c>
      <c r="E7">
        <v>1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1</v>
      </c>
      <c r="Q7">
        <v>4</v>
      </c>
      <c r="R7">
        <f t="shared" si="0"/>
        <v>1.0958904109589041E-2</v>
      </c>
    </row>
    <row r="8" spans="2:18" x14ac:dyDescent="0.25">
      <c r="B8" s="3"/>
      <c r="C8" t="s">
        <v>44</v>
      </c>
      <c r="D8">
        <v>0</v>
      </c>
      <c r="E8">
        <v>1</v>
      </c>
      <c r="F8">
        <v>0</v>
      </c>
      <c r="G8">
        <v>1</v>
      </c>
      <c r="H8">
        <v>1</v>
      </c>
      <c r="I8">
        <v>1</v>
      </c>
      <c r="J8">
        <v>0</v>
      </c>
      <c r="K8">
        <v>2</v>
      </c>
      <c r="L8">
        <v>1</v>
      </c>
      <c r="M8">
        <v>0</v>
      </c>
      <c r="N8">
        <v>0</v>
      </c>
      <c r="O8">
        <v>0</v>
      </c>
      <c r="P8">
        <v>1</v>
      </c>
      <c r="Q8">
        <v>8</v>
      </c>
      <c r="R8">
        <f t="shared" si="0"/>
        <v>2.1917808219178082E-2</v>
      </c>
    </row>
    <row r="9" spans="2:18" x14ac:dyDescent="0.25">
      <c r="B9" s="3"/>
      <c r="C9" t="s">
        <v>45</v>
      </c>
      <c r="D9">
        <v>1</v>
      </c>
      <c r="E9">
        <v>1</v>
      </c>
      <c r="F9">
        <v>1</v>
      </c>
      <c r="G9">
        <v>1</v>
      </c>
      <c r="H9">
        <v>0</v>
      </c>
      <c r="I9">
        <v>1</v>
      </c>
      <c r="J9">
        <v>0</v>
      </c>
      <c r="K9">
        <v>1</v>
      </c>
      <c r="L9">
        <v>0</v>
      </c>
      <c r="M9">
        <v>1</v>
      </c>
      <c r="N9">
        <v>1</v>
      </c>
      <c r="O9">
        <v>1</v>
      </c>
      <c r="P9">
        <v>1</v>
      </c>
      <c r="Q9">
        <v>10</v>
      </c>
      <c r="R9">
        <f t="shared" si="0"/>
        <v>2.7397260273972601E-2</v>
      </c>
    </row>
    <row r="10" spans="2:18" x14ac:dyDescent="0.25">
      <c r="B10" s="3"/>
      <c r="C10" t="s">
        <v>46</v>
      </c>
      <c r="D10">
        <v>0</v>
      </c>
      <c r="E10">
        <v>1</v>
      </c>
      <c r="F10">
        <v>1</v>
      </c>
      <c r="G10">
        <v>0</v>
      </c>
      <c r="H10">
        <v>0</v>
      </c>
      <c r="I10">
        <v>1</v>
      </c>
      <c r="J10">
        <v>0</v>
      </c>
      <c r="K10">
        <v>1</v>
      </c>
      <c r="L10">
        <v>0</v>
      </c>
      <c r="M10">
        <v>1</v>
      </c>
      <c r="N10">
        <v>0</v>
      </c>
      <c r="O10">
        <v>1</v>
      </c>
      <c r="P10">
        <v>1</v>
      </c>
      <c r="Q10">
        <v>7</v>
      </c>
      <c r="R10">
        <f t="shared" si="0"/>
        <v>1.9178082191780823E-2</v>
      </c>
    </row>
    <row r="11" spans="2:18" x14ac:dyDescent="0.25">
      <c r="B11" s="3"/>
      <c r="C11" t="s">
        <v>47</v>
      </c>
      <c r="D11">
        <v>0</v>
      </c>
      <c r="E11">
        <v>1</v>
      </c>
      <c r="F11">
        <v>1</v>
      </c>
      <c r="G11">
        <v>1</v>
      </c>
      <c r="H11">
        <v>0</v>
      </c>
      <c r="I11">
        <v>2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12</v>
      </c>
      <c r="R11">
        <f t="shared" si="0"/>
        <v>3.287671232876712E-2</v>
      </c>
    </row>
    <row r="12" spans="2:18" x14ac:dyDescent="0.25">
      <c r="B12" s="3"/>
      <c r="C12" t="s">
        <v>48</v>
      </c>
      <c r="D12">
        <v>0</v>
      </c>
      <c r="E12">
        <v>1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3</v>
      </c>
      <c r="R12">
        <f t="shared" si="0"/>
        <v>8.21917808219178E-3</v>
      </c>
    </row>
    <row r="13" spans="2:18" x14ac:dyDescent="0.25">
      <c r="B13" s="3"/>
      <c r="C13" t="s">
        <v>49</v>
      </c>
      <c r="D13">
        <v>1</v>
      </c>
      <c r="E13">
        <v>1</v>
      </c>
      <c r="F13">
        <v>0</v>
      </c>
      <c r="G13">
        <v>0</v>
      </c>
      <c r="H13">
        <v>0</v>
      </c>
      <c r="I13">
        <v>1</v>
      </c>
      <c r="J13">
        <v>0</v>
      </c>
      <c r="K13">
        <v>1</v>
      </c>
      <c r="L13">
        <v>1</v>
      </c>
      <c r="M13">
        <v>0</v>
      </c>
      <c r="N13">
        <v>0</v>
      </c>
      <c r="O13">
        <v>0</v>
      </c>
      <c r="P13">
        <v>1</v>
      </c>
      <c r="Q13">
        <v>6</v>
      </c>
      <c r="R13">
        <f t="shared" si="0"/>
        <v>1.643835616438356E-2</v>
      </c>
    </row>
    <row r="14" spans="2:18" x14ac:dyDescent="0.25">
      <c r="B14" s="3"/>
      <c r="C14" s="5" t="s">
        <v>110</v>
      </c>
      <c r="D14" s="5">
        <v>3</v>
      </c>
      <c r="E14" s="5">
        <v>9</v>
      </c>
      <c r="F14" s="5">
        <v>4</v>
      </c>
      <c r="G14" s="5">
        <v>5</v>
      </c>
      <c r="H14" s="5">
        <v>1</v>
      </c>
      <c r="I14" s="5">
        <v>6</v>
      </c>
      <c r="J14" s="5">
        <v>1</v>
      </c>
      <c r="K14" s="5">
        <v>7</v>
      </c>
      <c r="L14" s="5">
        <v>4</v>
      </c>
      <c r="M14" s="5">
        <v>3</v>
      </c>
      <c r="N14" s="5">
        <v>2</v>
      </c>
      <c r="O14" s="5">
        <v>3</v>
      </c>
      <c r="P14" s="5">
        <v>8</v>
      </c>
      <c r="Q14" s="5">
        <v>56</v>
      </c>
      <c r="R14" s="5">
        <f t="shared" si="0"/>
        <v>0.15342465753424658</v>
      </c>
    </row>
    <row r="16" spans="2:18" x14ac:dyDescent="0.25">
      <c r="B16" s="4" t="s">
        <v>113</v>
      </c>
      <c r="C16" t="s">
        <v>50</v>
      </c>
      <c r="D16">
        <v>1</v>
      </c>
      <c r="E16">
        <v>1</v>
      </c>
      <c r="F16">
        <v>0</v>
      </c>
      <c r="G16">
        <v>0</v>
      </c>
      <c r="H16">
        <v>0</v>
      </c>
      <c r="I16">
        <v>1</v>
      </c>
      <c r="J16">
        <v>0</v>
      </c>
      <c r="K16">
        <v>1</v>
      </c>
      <c r="L16">
        <v>1</v>
      </c>
      <c r="M16">
        <v>1</v>
      </c>
      <c r="N16">
        <v>1</v>
      </c>
      <c r="O16">
        <v>0</v>
      </c>
      <c r="P16">
        <v>0</v>
      </c>
      <c r="Q16">
        <v>7</v>
      </c>
      <c r="R16">
        <f>Q16/$Q$86</f>
        <v>1.9178082191780823E-2</v>
      </c>
    </row>
    <row r="17" spans="2:18" x14ac:dyDescent="0.25">
      <c r="B17" s="3"/>
      <c r="C17" t="s">
        <v>51</v>
      </c>
      <c r="D17">
        <v>0</v>
      </c>
      <c r="E17">
        <v>1</v>
      </c>
      <c r="F17">
        <v>1</v>
      </c>
      <c r="G17">
        <v>0</v>
      </c>
      <c r="H17">
        <v>0</v>
      </c>
      <c r="I17">
        <v>1</v>
      </c>
      <c r="J17">
        <v>1</v>
      </c>
      <c r="K17">
        <v>0</v>
      </c>
      <c r="L17">
        <v>1</v>
      </c>
      <c r="M17">
        <v>0</v>
      </c>
      <c r="N17">
        <v>1</v>
      </c>
      <c r="O17">
        <v>1</v>
      </c>
      <c r="P17">
        <v>0</v>
      </c>
      <c r="Q17">
        <v>7</v>
      </c>
      <c r="R17">
        <f>Q17/$Q$86</f>
        <v>1.9178082191780823E-2</v>
      </c>
    </row>
    <row r="18" spans="2:18" x14ac:dyDescent="0.25">
      <c r="B18" s="3"/>
      <c r="C18" t="s">
        <v>52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0</v>
      </c>
      <c r="K18">
        <v>1</v>
      </c>
      <c r="L18">
        <v>0</v>
      </c>
      <c r="M18">
        <v>1</v>
      </c>
      <c r="N18">
        <v>0</v>
      </c>
      <c r="O18">
        <v>0</v>
      </c>
      <c r="P18">
        <v>0</v>
      </c>
      <c r="Q18">
        <v>5</v>
      </c>
      <c r="R18">
        <f>Q18/$Q$86</f>
        <v>1.3698630136986301E-2</v>
      </c>
    </row>
    <row r="19" spans="2:18" x14ac:dyDescent="0.25">
      <c r="B19" s="3"/>
      <c r="C19" t="s">
        <v>53</v>
      </c>
      <c r="D19">
        <v>0</v>
      </c>
      <c r="E19">
        <v>1</v>
      </c>
      <c r="F19">
        <v>0</v>
      </c>
      <c r="G19">
        <v>0</v>
      </c>
      <c r="H19">
        <v>0</v>
      </c>
      <c r="I19">
        <v>1</v>
      </c>
      <c r="J19">
        <v>0</v>
      </c>
      <c r="K19">
        <v>1</v>
      </c>
      <c r="L19">
        <v>0</v>
      </c>
      <c r="M19">
        <v>1</v>
      </c>
      <c r="N19">
        <v>1</v>
      </c>
      <c r="O19">
        <v>0</v>
      </c>
      <c r="P19">
        <v>1</v>
      </c>
      <c r="Q19">
        <v>6</v>
      </c>
      <c r="R19">
        <f>Q19/$Q$86</f>
        <v>1.643835616438356E-2</v>
      </c>
    </row>
    <row r="20" spans="2:18" x14ac:dyDescent="0.25">
      <c r="B20" s="3"/>
      <c r="C20" t="s">
        <v>54</v>
      </c>
      <c r="D20">
        <v>0</v>
      </c>
      <c r="E20">
        <v>1</v>
      </c>
      <c r="F20">
        <v>1</v>
      </c>
      <c r="G20">
        <v>0</v>
      </c>
      <c r="H20">
        <v>0</v>
      </c>
      <c r="I20">
        <v>0</v>
      </c>
      <c r="J20">
        <v>1</v>
      </c>
      <c r="K20">
        <v>0</v>
      </c>
      <c r="L20">
        <v>0</v>
      </c>
      <c r="M20">
        <v>1</v>
      </c>
      <c r="N20">
        <v>0</v>
      </c>
      <c r="O20">
        <v>1</v>
      </c>
      <c r="P20">
        <v>1</v>
      </c>
      <c r="Q20">
        <v>6</v>
      </c>
      <c r="R20">
        <f>Q20/$Q$86</f>
        <v>1.643835616438356E-2</v>
      </c>
    </row>
    <row r="21" spans="2:18" x14ac:dyDescent="0.25">
      <c r="B21" s="3"/>
      <c r="C21" t="s">
        <v>55</v>
      </c>
      <c r="D21">
        <v>1</v>
      </c>
      <c r="E21">
        <v>1</v>
      </c>
      <c r="F21">
        <v>0</v>
      </c>
      <c r="G21">
        <v>0</v>
      </c>
      <c r="H21">
        <v>0</v>
      </c>
      <c r="I21">
        <v>0</v>
      </c>
      <c r="J21">
        <v>1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3</v>
      </c>
      <c r="R21">
        <f>Q21/$Q$86</f>
        <v>8.21917808219178E-3</v>
      </c>
    </row>
    <row r="22" spans="2:18" x14ac:dyDescent="0.25">
      <c r="B22" s="3"/>
      <c r="C22" t="s">
        <v>56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  <c r="L22">
        <v>1</v>
      </c>
      <c r="M22">
        <v>0</v>
      </c>
      <c r="N22">
        <v>1</v>
      </c>
      <c r="O22">
        <v>0</v>
      </c>
      <c r="P22">
        <v>1</v>
      </c>
      <c r="Q22">
        <v>5</v>
      </c>
      <c r="R22">
        <f>Q22/$Q$86</f>
        <v>1.3698630136986301E-2</v>
      </c>
    </row>
    <row r="23" spans="2:18" x14ac:dyDescent="0.25">
      <c r="B23" s="3"/>
      <c r="C23" t="s">
        <v>57</v>
      </c>
      <c r="D23">
        <v>0</v>
      </c>
      <c r="E23">
        <v>1</v>
      </c>
      <c r="F23">
        <v>1</v>
      </c>
      <c r="G23">
        <v>1</v>
      </c>
      <c r="H23">
        <v>0</v>
      </c>
      <c r="I23">
        <v>0</v>
      </c>
      <c r="J23">
        <v>1</v>
      </c>
      <c r="K23">
        <v>1</v>
      </c>
      <c r="L23">
        <v>0</v>
      </c>
      <c r="M23">
        <v>1</v>
      </c>
      <c r="N23">
        <v>0</v>
      </c>
      <c r="O23">
        <v>0</v>
      </c>
      <c r="P23">
        <v>0</v>
      </c>
      <c r="Q23">
        <v>6</v>
      </c>
      <c r="R23">
        <f>Q23/$Q$86</f>
        <v>1.643835616438356E-2</v>
      </c>
    </row>
    <row r="24" spans="2:18" x14ac:dyDescent="0.25">
      <c r="B24" s="3"/>
      <c r="C24" t="s">
        <v>58</v>
      </c>
      <c r="D24">
        <v>0</v>
      </c>
      <c r="E24">
        <v>1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1</v>
      </c>
      <c r="R24">
        <f>Q24/$Q$86</f>
        <v>2.7397260273972603E-3</v>
      </c>
    </row>
    <row r="25" spans="2:18" x14ac:dyDescent="0.25">
      <c r="B25" s="3"/>
      <c r="C25" s="5" t="s">
        <v>110</v>
      </c>
      <c r="D25" s="5">
        <v>3</v>
      </c>
      <c r="E25" s="5">
        <v>9</v>
      </c>
      <c r="F25" s="5">
        <v>3</v>
      </c>
      <c r="G25" s="5">
        <v>1</v>
      </c>
      <c r="H25" s="5">
        <v>0</v>
      </c>
      <c r="I25" s="5">
        <v>4</v>
      </c>
      <c r="J25" s="5">
        <v>4</v>
      </c>
      <c r="K25" s="5">
        <v>5</v>
      </c>
      <c r="L25" s="5">
        <v>3</v>
      </c>
      <c r="M25" s="5">
        <v>5</v>
      </c>
      <c r="N25" s="5">
        <v>4</v>
      </c>
      <c r="O25" s="5">
        <v>2</v>
      </c>
      <c r="P25" s="5">
        <v>3</v>
      </c>
      <c r="Q25" s="5">
        <v>46</v>
      </c>
      <c r="R25" s="5">
        <f>Q25/$Q$86</f>
        <v>0.12602739726027398</v>
      </c>
    </row>
    <row r="27" spans="2:18" x14ac:dyDescent="0.25">
      <c r="B27" s="4" t="s">
        <v>114</v>
      </c>
      <c r="C27" t="s">
        <v>59</v>
      </c>
      <c r="D27">
        <v>2</v>
      </c>
      <c r="E27">
        <v>1</v>
      </c>
      <c r="F27">
        <v>1</v>
      </c>
      <c r="G27">
        <v>2</v>
      </c>
      <c r="H27">
        <v>1</v>
      </c>
      <c r="I27">
        <v>1</v>
      </c>
      <c r="J27">
        <v>1</v>
      </c>
      <c r="K27">
        <v>2</v>
      </c>
      <c r="L27">
        <v>0</v>
      </c>
      <c r="M27">
        <v>2</v>
      </c>
      <c r="N27">
        <v>0</v>
      </c>
      <c r="O27">
        <v>0</v>
      </c>
      <c r="P27">
        <v>2</v>
      </c>
      <c r="Q27">
        <v>15</v>
      </c>
      <c r="R27">
        <f t="shared" ref="R27:R80" si="1">Q27/$Q$86</f>
        <v>4.1095890410958902E-2</v>
      </c>
    </row>
    <row r="28" spans="2:18" x14ac:dyDescent="0.25">
      <c r="B28" s="3"/>
      <c r="C28" t="s">
        <v>60</v>
      </c>
      <c r="D28">
        <v>0</v>
      </c>
      <c r="E28">
        <v>1</v>
      </c>
      <c r="F28">
        <v>1</v>
      </c>
      <c r="G28">
        <v>0</v>
      </c>
      <c r="H28">
        <v>0</v>
      </c>
      <c r="I28">
        <v>1</v>
      </c>
      <c r="J28">
        <v>1</v>
      </c>
      <c r="K28">
        <v>0</v>
      </c>
      <c r="L28">
        <v>1</v>
      </c>
      <c r="M28">
        <v>1</v>
      </c>
      <c r="N28">
        <v>1</v>
      </c>
      <c r="O28">
        <v>1</v>
      </c>
      <c r="P28">
        <v>0</v>
      </c>
      <c r="Q28">
        <v>8</v>
      </c>
      <c r="R28">
        <f t="shared" si="1"/>
        <v>2.1917808219178082E-2</v>
      </c>
    </row>
    <row r="29" spans="2:18" x14ac:dyDescent="0.25">
      <c r="B29" s="3"/>
      <c r="C29" t="s">
        <v>61</v>
      </c>
      <c r="D29">
        <v>0</v>
      </c>
      <c r="E29">
        <v>1</v>
      </c>
      <c r="F29">
        <v>0</v>
      </c>
      <c r="G29">
        <v>1</v>
      </c>
      <c r="H29">
        <v>0</v>
      </c>
      <c r="I29">
        <v>1</v>
      </c>
      <c r="J29">
        <v>0</v>
      </c>
      <c r="K29">
        <v>0</v>
      </c>
      <c r="L29">
        <v>1</v>
      </c>
      <c r="M29">
        <v>0</v>
      </c>
      <c r="N29">
        <v>1</v>
      </c>
      <c r="O29">
        <v>0</v>
      </c>
      <c r="P29">
        <v>0</v>
      </c>
      <c r="Q29">
        <v>5</v>
      </c>
      <c r="R29">
        <f t="shared" si="1"/>
        <v>1.3698630136986301E-2</v>
      </c>
    </row>
    <row r="30" spans="2:18" x14ac:dyDescent="0.25">
      <c r="B30" s="3"/>
      <c r="C30" t="s">
        <v>62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</v>
      </c>
      <c r="P30">
        <v>0</v>
      </c>
      <c r="Q30">
        <v>1</v>
      </c>
      <c r="R30">
        <f t="shared" si="1"/>
        <v>2.7397260273972603E-3</v>
      </c>
    </row>
    <row r="31" spans="2:18" x14ac:dyDescent="0.25">
      <c r="B31" s="3"/>
      <c r="C31" t="s">
        <v>63</v>
      </c>
      <c r="D31">
        <v>0</v>
      </c>
      <c r="E31">
        <v>1</v>
      </c>
      <c r="F31">
        <v>0</v>
      </c>
      <c r="G31">
        <v>1</v>
      </c>
      <c r="H31">
        <v>1</v>
      </c>
      <c r="I31">
        <v>1</v>
      </c>
      <c r="J31">
        <v>0</v>
      </c>
      <c r="K31">
        <v>1</v>
      </c>
      <c r="L31">
        <v>0</v>
      </c>
      <c r="M31">
        <v>0</v>
      </c>
      <c r="N31">
        <v>0</v>
      </c>
      <c r="O31">
        <v>0</v>
      </c>
      <c r="P31">
        <v>0</v>
      </c>
      <c r="Q31">
        <v>5</v>
      </c>
      <c r="R31">
        <f t="shared" si="1"/>
        <v>1.3698630136986301E-2</v>
      </c>
    </row>
    <row r="32" spans="2:18" x14ac:dyDescent="0.25">
      <c r="B32" s="3"/>
      <c r="C32" t="s">
        <v>64</v>
      </c>
      <c r="D32">
        <v>1</v>
      </c>
      <c r="E32">
        <v>1</v>
      </c>
      <c r="F32">
        <v>1</v>
      </c>
      <c r="G32">
        <v>1</v>
      </c>
      <c r="H32">
        <v>0</v>
      </c>
      <c r="I32">
        <v>1</v>
      </c>
      <c r="J32">
        <v>0</v>
      </c>
      <c r="K32">
        <v>2</v>
      </c>
      <c r="L32">
        <v>0</v>
      </c>
      <c r="M32">
        <v>0</v>
      </c>
      <c r="N32">
        <v>1</v>
      </c>
      <c r="O32">
        <v>1</v>
      </c>
      <c r="P32">
        <v>0</v>
      </c>
      <c r="Q32">
        <v>9</v>
      </c>
      <c r="R32">
        <f t="shared" si="1"/>
        <v>2.4657534246575342E-2</v>
      </c>
    </row>
    <row r="33" spans="2:18" x14ac:dyDescent="0.25">
      <c r="B33" s="3"/>
      <c r="C33" t="s">
        <v>65</v>
      </c>
      <c r="D33">
        <v>0</v>
      </c>
      <c r="E33">
        <v>1</v>
      </c>
      <c r="F33">
        <v>0</v>
      </c>
      <c r="G33">
        <v>1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2</v>
      </c>
      <c r="R33">
        <f t="shared" si="1"/>
        <v>5.4794520547945206E-3</v>
      </c>
    </row>
    <row r="34" spans="2:18" x14ac:dyDescent="0.25">
      <c r="B34" s="3"/>
      <c r="C34" t="s">
        <v>66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</v>
      </c>
      <c r="L34">
        <v>0</v>
      </c>
      <c r="M34">
        <v>0</v>
      </c>
      <c r="N34">
        <v>0</v>
      </c>
      <c r="O34">
        <v>0</v>
      </c>
      <c r="P34">
        <v>0</v>
      </c>
      <c r="Q34">
        <v>1</v>
      </c>
      <c r="R34">
        <f t="shared" si="1"/>
        <v>2.7397260273972603E-3</v>
      </c>
    </row>
    <row r="35" spans="2:18" x14ac:dyDescent="0.25">
      <c r="B35" s="3"/>
      <c r="C35" t="s">
        <v>67</v>
      </c>
      <c r="D35">
        <v>0</v>
      </c>
      <c r="E35">
        <v>0</v>
      </c>
      <c r="F35">
        <v>0</v>
      </c>
      <c r="G35">
        <v>1</v>
      </c>
      <c r="H35">
        <v>0</v>
      </c>
      <c r="I35">
        <v>1</v>
      </c>
      <c r="J35">
        <v>0</v>
      </c>
      <c r="K35">
        <v>1</v>
      </c>
      <c r="L35">
        <v>0</v>
      </c>
      <c r="M35">
        <v>0</v>
      </c>
      <c r="N35">
        <v>0</v>
      </c>
      <c r="O35">
        <v>0</v>
      </c>
      <c r="P35">
        <v>1</v>
      </c>
      <c r="Q35">
        <v>4</v>
      </c>
      <c r="R35">
        <f t="shared" si="1"/>
        <v>1.0958904109589041E-2</v>
      </c>
    </row>
    <row r="36" spans="2:18" x14ac:dyDescent="0.25">
      <c r="B36" s="3"/>
      <c r="C36" t="s">
        <v>68</v>
      </c>
      <c r="D36">
        <v>1</v>
      </c>
      <c r="E36">
        <v>2</v>
      </c>
      <c r="F36">
        <v>0</v>
      </c>
      <c r="G36">
        <v>3</v>
      </c>
      <c r="H36">
        <v>0</v>
      </c>
      <c r="I36">
        <v>0</v>
      </c>
      <c r="J36">
        <v>0</v>
      </c>
      <c r="K36">
        <v>1</v>
      </c>
      <c r="L36">
        <v>0</v>
      </c>
      <c r="M36">
        <v>1</v>
      </c>
      <c r="N36">
        <v>2</v>
      </c>
      <c r="O36">
        <v>0</v>
      </c>
      <c r="P36">
        <v>1</v>
      </c>
      <c r="Q36">
        <v>11</v>
      </c>
      <c r="R36">
        <f t="shared" si="1"/>
        <v>3.0136986301369864E-2</v>
      </c>
    </row>
    <row r="37" spans="2:18" x14ac:dyDescent="0.25">
      <c r="B37" s="3"/>
      <c r="C37" t="s">
        <v>69</v>
      </c>
      <c r="D37">
        <v>0</v>
      </c>
      <c r="E37">
        <v>1</v>
      </c>
      <c r="F37">
        <v>0</v>
      </c>
      <c r="G37">
        <v>0</v>
      </c>
      <c r="H37">
        <v>0</v>
      </c>
      <c r="I37">
        <v>0</v>
      </c>
      <c r="J37">
        <v>0</v>
      </c>
      <c r="K37">
        <v>1</v>
      </c>
      <c r="L37">
        <v>0</v>
      </c>
      <c r="M37">
        <v>0</v>
      </c>
      <c r="N37">
        <v>0</v>
      </c>
      <c r="O37">
        <v>0</v>
      </c>
      <c r="P37">
        <v>1</v>
      </c>
      <c r="Q37">
        <v>3</v>
      </c>
      <c r="R37">
        <f t="shared" si="1"/>
        <v>8.21917808219178E-3</v>
      </c>
    </row>
    <row r="38" spans="2:18" x14ac:dyDescent="0.25">
      <c r="B38" s="3"/>
      <c r="C38" t="s">
        <v>70</v>
      </c>
      <c r="D38">
        <v>1</v>
      </c>
      <c r="E38">
        <v>1</v>
      </c>
      <c r="F38">
        <v>1</v>
      </c>
      <c r="G38">
        <v>1</v>
      </c>
      <c r="H38">
        <v>1</v>
      </c>
      <c r="I38">
        <v>0</v>
      </c>
      <c r="J38">
        <v>0</v>
      </c>
      <c r="K38">
        <v>2</v>
      </c>
      <c r="L38">
        <v>1</v>
      </c>
      <c r="M38">
        <v>0</v>
      </c>
      <c r="N38">
        <v>0</v>
      </c>
      <c r="O38">
        <v>0</v>
      </c>
      <c r="P38">
        <v>0</v>
      </c>
      <c r="Q38">
        <v>8</v>
      </c>
      <c r="R38">
        <f t="shared" si="1"/>
        <v>2.1917808219178082E-2</v>
      </c>
    </row>
    <row r="39" spans="2:18" x14ac:dyDescent="0.25">
      <c r="B39" s="3"/>
      <c r="C39" t="s">
        <v>71</v>
      </c>
      <c r="D39">
        <v>0</v>
      </c>
      <c r="E39">
        <v>1</v>
      </c>
      <c r="F39">
        <v>0</v>
      </c>
      <c r="G39">
        <v>2</v>
      </c>
      <c r="H39">
        <v>1</v>
      </c>
      <c r="I39">
        <v>1</v>
      </c>
      <c r="J39">
        <v>0</v>
      </c>
      <c r="K39">
        <v>2</v>
      </c>
      <c r="L39">
        <v>0</v>
      </c>
      <c r="M39">
        <v>0</v>
      </c>
      <c r="N39">
        <v>1</v>
      </c>
      <c r="O39">
        <v>0</v>
      </c>
      <c r="P39">
        <v>0</v>
      </c>
      <c r="Q39">
        <v>8</v>
      </c>
      <c r="R39">
        <f t="shared" si="1"/>
        <v>2.1917808219178082E-2</v>
      </c>
    </row>
    <row r="40" spans="2:18" x14ac:dyDescent="0.25">
      <c r="B40" s="3"/>
      <c r="C40" s="5" t="s">
        <v>110</v>
      </c>
      <c r="D40" s="5">
        <f>SUM(D27:D39)</f>
        <v>5</v>
      </c>
      <c r="E40" s="5">
        <f t="shared" ref="E40:P40" si="2">SUM(E27:E39)</f>
        <v>11</v>
      </c>
      <c r="F40" s="5">
        <f t="shared" si="2"/>
        <v>4</v>
      </c>
      <c r="G40" s="5">
        <f t="shared" si="2"/>
        <v>13</v>
      </c>
      <c r="H40" s="5">
        <f t="shared" si="2"/>
        <v>4</v>
      </c>
      <c r="I40" s="5">
        <f t="shared" si="2"/>
        <v>7</v>
      </c>
      <c r="J40" s="5">
        <f t="shared" si="2"/>
        <v>2</v>
      </c>
      <c r="K40" s="5">
        <f t="shared" si="2"/>
        <v>13</v>
      </c>
      <c r="L40" s="5">
        <f t="shared" si="2"/>
        <v>3</v>
      </c>
      <c r="M40" s="5">
        <f t="shared" si="2"/>
        <v>4</v>
      </c>
      <c r="N40" s="5">
        <f t="shared" si="2"/>
        <v>6</v>
      </c>
      <c r="O40" s="5">
        <f t="shared" si="2"/>
        <v>3</v>
      </c>
      <c r="P40" s="5">
        <f t="shared" si="2"/>
        <v>5</v>
      </c>
      <c r="Q40" s="5">
        <f>SUM(Q27:Q39)</f>
        <v>80</v>
      </c>
      <c r="R40" s="5">
        <f t="shared" si="1"/>
        <v>0.21917808219178081</v>
      </c>
    </row>
    <row r="42" spans="2:18" x14ac:dyDescent="0.25">
      <c r="B42" s="4" t="s">
        <v>115</v>
      </c>
      <c r="C42" t="s">
        <v>72</v>
      </c>
      <c r="D42">
        <v>1</v>
      </c>
      <c r="E42">
        <v>0</v>
      </c>
      <c r="F42">
        <v>1</v>
      </c>
      <c r="G42">
        <v>2</v>
      </c>
      <c r="H42">
        <v>2</v>
      </c>
      <c r="I42">
        <v>1</v>
      </c>
      <c r="J42">
        <v>0</v>
      </c>
      <c r="K42">
        <v>1</v>
      </c>
      <c r="L42">
        <v>1</v>
      </c>
      <c r="M42">
        <v>1</v>
      </c>
      <c r="N42">
        <v>1</v>
      </c>
      <c r="O42">
        <v>0</v>
      </c>
      <c r="P42">
        <v>2</v>
      </c>
      <c r="Q42">
        <v>13</v>
      </c>
      <c r="R42">
        <f t="shared" si="1"/>
        <v>3.5616438356164383E-2</v>
      </c>
    </row>
    <row r="43" spans="2:18" x14ac:dyDescent="0.25">
      <c r="B43" s="4"/>
      <c r="C43" t="s">
        <v>73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1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2</v>
      </c>
      <c r="R43">
        <f t="shared" si="1"/>
        <v>5.4794520547945206E-3</v>
      </c>
    </row>
    <row r="44" spans="2:18" x14ac:dyDescent="0.25">
      <c r="B44" s="4"/>
      <c r="C44" t="s">
        <v>74</v>
      </c>
      <c r="D44">
        <v>2</v>
      </c>
      <c r="E44">
        <v>1</v>
      </c>
      <c r="F44">
        <v>1</v>
      </c>
      <c r="G44">
        <v>2</v>
      </c>
      <c r="H44">
        <v>1</v>
      </c>
      <c r="I44">
        <v>1</v>
      </c>
      <c r="J44">
        <v>1</v>
      </c>
      <c r="K44">
        <v>2</v>
      </c>
      <c r="L44">
        <v>0</v>
      </c>
      <c r="M44">
        <v>0</v>
      </c>
      <c r="N44">
        <v>1</v>
      </c>
      <c r="O44">
        <v>1</v>
      </c>
      <c r="P44">
        <v>0</v>
      </c>
      <c r="Q44">
        <v>13</v>
      </c>
      <c r="R44">
        <f t="shared" si="1"/>
        <v>3.5616438356164383E-2</v>
      </c>
    </row>
    <row r="45" spans="2:18" x14ac:dyDescent="0.25">
      <c r="B45" s="4"/>
      <c r="C45" t="s">
        <v>75</v>
      </c>
      <c r="D45">
        <v>0</v>
      </c>
      <c r="E45">
        <v>0</v>
      </c>
      <c r="F45">
        <v>0</v>
      </c>
      <c r="G45">
        <v>1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1</v>
      </c>
      <c r="O45">
        <v>0</v>
      </c>
      <c r="P45">
        <v>1</v>
      </c>
      <c r="Q45">
        <v>3</v>
      </c>
      <c r="R45">
        <f t="shared" si="1"/>
        <v>8.21917808219178E-3</v>
      </c>
    </row>
    <row r="46" spans="2:18" x14ac:dyDescent="0.25">
      <c r="B46" s="4"/>
      <c r="C46" t="s">
        <v>76</v>
      </c>
      <c r="D46">
        <v>1</v>
      </c>
      <c r="E46">
        <v>1</v>
      </c>
      <c r="F46">
        <v>0</v>
      </c>
      <c r="G46">
        <v>2</v>
      </c>
      <c r="H46">
        <v>0</v>
      </c>
      <c r="I46">
        <v>1</v>
      </c>
      <c r="J46">
        <v>0</v>
      </c>
      <c r="K46">
        <v>1</v>
      </c>
      <c r="L46">
        <v>0</v>
      </c>
      <c r="M46">
        <v>0</v>
      </c>
      <c r="N46">
        <v>0</v>
      </c>
      <c r="O46">
        <v>0</v>
      </c>
      <c r="P46">
        <v>1</v>
      </c>
      <c r="Q46">
        <v>7</v>
      </c>
      <c r="R46">
        <f t="shared" si="1"/>
        <v>1.9178082191780823E-2</v>
      </c>
    </row>
    <row r="47" spans="2:18" x14ac:dyDescent="0.25">
      <c r="B47" s="4"/>
      <c r="C47" t="s">
        <v>77</v>
      </c>
      <c r="D47">
        <v>0</v>
      </c>
      <c r="E47">
        <v>1</v>
      </c>
      <c r="F47">
        <v>1</v>
      </c>
      <c r="G47">
        <v>0</v>
      </c>
      <c r="H47">
        <v>1</v>
      </c>
      <c r="I47">
        <v>0</v>
      </c>
      <c r="J47">
        <v>0</v>
      </c>
      <c r="K47">
        <v>0</v>
      </c>
      <c r="L47">
        <v>0</v>
      </c>
      <c r="M47">
        <v>0</v>
      </c>
      <c r="N47">
        <v>1</v>
      </c>
      <c r="O47">
        <v>1</v>
      </c>
      <c r="P47">
        <v>0</v>
      </c>
      <c r="Q47">
        <v>5</v>
      </c>
      <c r="R47">
        <f t="shared" si="1"/>
        <v>1.3698630136986301E-2</v>
      </c>
    </row>
    <row r="48" spans="2:18" x14ac:dyDescent="0.25">
      <c r="B48" s="4"/>
      <c r="C48" t="s">
        <v>78</v>
      </c>
      <c r="D48">
        <v>0</v>
      </c>
      <c r="E48">
        <v>1</v>
      </c>
      <c r="F48">
        <v>1</v>
      </c>
      <c r="G48">
        <v>0</v>
      </c>
      <c r="H48">
        <v>1</v>
      </c>
      <c r="I48">
        <v>1</v>
      </c>
      <c r="J48">
        <v>0</v>
      </c>
      <c r="K48">
        <v>1</v>
      </c>
      <c r="L48">
        <v>0</v>
      </c>
      <c r="M48">
        <v>1</v>
      </c>
      <c r="N48">
        <v>0</v>
      </c>
      <c r="O48">
        <v>1</v>
      </c>
      <c r="P48">
        <v>0</v>
      </c>
      <c r="Q48">
        <v>7</v>
      </c>
      <c r="R48">
        <f t="shared" si="1"/>
        <v>1.9178082191780823E-2</v>
      </c>
    </row>
    <row r="49" spans="2:18" x14ac:dyDescent="0.25">
      <c r="B49" s="4"/>
      <c r="C49" t="s">
        <v>79</v>
      </c>
      <c r="D49">
        <v>2</v>
      </c>
      <c r="E49">
        <v>0</v>
      </c>
      <c r="F49">
        <v>0</v>
      </c>
      <c r="G49">
        <v>1</v>
      </c>
      <c r="H49">
        <v>0</v>
      </c>
      <c r="I49">
        <v>0</v>
      </c>
      <c r="J49">
        <v>0</v>
      </c>
      <c r="K49">
        <v>1</v>
      </c>
      <c r="L49">
        <v>0</v>
      </c>
      <c r="M49">
        <v>0</v>
      </c>
      <c r="N49">
        <v>0</v>
      </c>
      <c r="O49">
        <v>0</v>
      </c>
      <c r="P49">
        <v>0</v>
      </c>
      <c r="Q49">
        <v>4</v>
      </c>
      <c r="R49">
        <f t="shared" si="1"/>
        <v>1.0958904109589041E-2</v>
      </c>
    </row>
    <row r="50" spans="2:18" x14ac:dyDescent="0.25">
      <c r="B50" s="4"/>
      <c r="C50" t="s">
        <v>80</v>
      </c>
      <c r="D50">
        <v>0</v>
      </c>
      <c r="E50">
        <v>0</v>
      </c>
      <c r="F50">
        <v>1</v>
      </c>
      <c r="G50">
        <v>0</v>
      </c>
      <c r="H50">
        <v>0</v>
      </c>
      <c r="I50">
        <v>0</v>
      </c>
      <c r="J50">
        <v>1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2</v>
      </c>
      <c r="R50">
        <f t="shared" si="1"/>
        <v>5.4794520547945206E-3</v>
      </c>
    </row>
    <row r="51" spans="2:18" x14ac:dyDescent="0.25">
      <c r="B51" s="4"/>
      <c r="C51" t="s">
        <v>81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2</v>
      </c>
      <c r="L51">
        <v>0</v>
      </c>
      <c r="M51">
        <v>0</v>
      </c>
      <c r="N51">
        <v>0</v>
      </c>
      <c r="O51">
        <v>0</v>
      </c>
      <c r="P51">
        <v>1</v>
      </c>
      <c r="Q51">
        <v>3</v>
      </c>
      <c r="R51">
        <f t="shared" si="1"/>
        <v>8.21917808219178E-3</v>
      </c>
    </row>
    <row r="52" spans="2:18" x14ac:dyDescent="0.25">
      <c r="B52" s="4"/>
      <c r="C52" t="s">
        <v>82</v>
      </c>
      <c r="D52">
        <v>0</v>
      </c>
      <c r="E52">
        <v>1</v>
      </c>
      <c r="F52">
        <v>1</v>
      </c>
      <c r="G52">
        <v>3</v>
      </c>
      <c r="H52">
        <v>2</v>
      </c>
      <c r="I52">
        <v>2</v>
      </c>
      <c r="J52">
        <v>1</v>
      </c>
      <c r="K52">
        <v>1</v>
      </c>
      <c r="L52">
        <v>0</v>
      </c>
      <c r="M52">
        <v>2</v>
      </c>
      <c r="N52">
        <v>1</v>
      </c>
      <c r="O52">
        <v>1</v>
      </c>
      <c r="P52">
        <v>0</v>
      </c>
      <c r="Q52">
        <v>15</v>
      </c>
      <c r="R52">
        <f t="shared" si="1"/>
        <v>4.1095890410958902E-2</v>
      </c>
    </row>
    <row r="53" spans="2:18" x14ac:dyDescent="0.25">
      <c r="B53" s="4"/>
      <c r="C53" t="s">
        <v>83</v>
      </c>
      <c r="D53">
        <v>0</v>
      </c>
      <c r="E53">
        <v>1</v>
      </c>
      <c r="F53">
        <v>0</v>
      </c>
      <c r="G53">
        <v>1</v>
      </c>
      <c r="H53">
        <v>1</v>
      </c>
      <c r="I53">
        <v>1</v>
      </c>
      <c r="J53">
        <v>0</v>
      </c>
      <c r="K53">
        <v>1</v>
      </c>
      <c r="L53">
        <v>0</v>
      </c>
      <c r="M53">
        <v>0</v>
      </c>
      <c r="N53">
        <v>1</v>
      </c>
      <c r="O53">
        <v>0</v>
      </c>
      <c r="P53">
        <v>0</v>
      </c>
      <c r="Q53">
        <v>6</v>
      </c>
      <c r="R53">
        <f t="shared" si="1"/>
        <v>1.643835616438356E-2</v>
      </c>
    </row>
    <row r="54" spans="2:18" x14ac:dyDescent="0.25">
      <c r="B54" s="4"/>
      <c r="C54" t="s">
        <v>84</v>
      </c>
      <c r="D54">
        <v>0</v>
      </c>
      <c r="E54">
        <v>0</v>
      </c>
      <c r="F54">
        <v>0</v>
      </c>
      <c r="G54">
        <v>1</v>
      </c>
      <c r="H54">
        <v>0</v>
      </c>
      <c r="I54">
        <v>1</v>
      </c>
      <c r="J54">
        <v>0</v>
      </c>
      <c r="K54">
        <v>0</v>
      </c>
      <c r="L54">
        <v>1</v>
      </c>
      <c r="M54">
        <v>0</v>
      </c>
      <c r="N54">
        <v>0</v>
      </c>
      <c r="O54">
        <v>0</v>
      </c>
      <c r="P54">
        <v>1</v>
      </c>
      <c r="Q54">
        <v>4</v>
      </c>
      <c r="R54">
        <f t="shared" si="1"/>
        <v>1.0958904109589041E-2</v>
      </c>
    </row>
    <row r="55" spans="2:18" x14ac:dyDescent="0.25">
      <c r="B55" s="4"/>
      <c r="C55" t="s">
        <v>85</v>
      </c>
      <c r="D55">
        <v>0</v>
      </c>
      <c r="E55">
        <v>1</v>
      </c>
      <c r="F55">
        <v>0</v>
      </c>
      <c r="G55">
        <v>0</v>
      </c>
      <c r="H55">
        <v>0</v>
      </c>
      <c r="I55">
        <v>0</v>
      </c>
      <c r="J55">
        <v>0</v>
      </c>
      <c r="K55">
        <v>1</v>
      </c>
      <c r="L55">
        <v>0</v>
      </c>
      <c r="M55">
        <v>0</v>
      </c>
      <c r="N55">
        <v>0</v>
      </c>
      <c r="O55">
        <v>0</v>
      </c>
      <c r="P55">
        <v>0</v>
      </c>
      <c r="Q55">
        <v>2</v>
      </c>
      <c r="R55">
        <f t="shared" si="1"/>
        <v>5.4794520547945206E-3</v>
      </c>
    </row>
    <row r="56" spans="2:18" x14ac:dyDescent="0.25">
      <c r="B56" s="4"/>
      <c r="C56" t="s">
        <v>86</v>
      </c>
      <c r="D56">
        <v>1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1</v>
      </c>
      <c r="Q56">
        <v>2</v>
      </c>
      <c r="R56">
        <f t="shared" si="1"/>
        <v>5.4794520547945206E-3</v>
      </c>
    </row>
    <row r="57" spans="2:18" x14ac:dyDescent="0.25">
      <c r="B57" s="4"/>
      <c r="C57" s="5" t="s">
        <v>110</v>
      </c>
      <c r="D57" s="5">
        <f>SUM(D42:D56)</f>
        <v>7</v>
      </c>
      <c r="E57" s="5">
        <f t="shared" ref="E57:Q57" si="3">SUM(E42:E56)</f>
        <v>8</v>
      </c>
      <c r="F57" s="5">
        <f t="shared" si="3"/>
        <v>6</v>
      </c>
      <c r="G57" s="5">
        <f t="shared" si="3"/>
        <v>13</v>
      </c>
      <c r="H57" s="5">
        <f t="shared" si="3"/>
        <v>8</v>
      </c>
      <c r="I57" s="5">
        <f t="shared" si="3"/>
        <v>8</v>
      </c>
      <c r="J57" s="5">
        <f t="shared" si="3"/>
        <v>4</v>
      </c>
      <c r="K57" s="5">
        <f t="shared" si="3"/>
        <v>11</v>
      </c>
      <c r="L57" s="5">
        <f t="shared" si="3"/>
        <v>2</v>
      </c>
      <c r="M57" s="5">
        <f t="shared" si="3"/>
        <v>4</v>
      </c>
      <c r="N57" s="5">
        <f t="shared" si="3"/>
        <v>6</v>
      </c>
      <c r="O57" s="5">
        <f t="shared" si="3"/>
        <v>4</v>
      </c>
      <c r="P57" s="5">
        <f t="shared" si="3"/>
        <v>7</v>
      </c>
      <c r="Q57" s="5">
        <f t="shared" si="3"/>
        <v>88</v>
      </c>
      <c r="R57" s="5">
        <f t="shared" si="1"/>
        <v>0.24109589041095891</v>
      </c>
    </row>
    <row r="59" spans="2:18" x14ac:dyDescent="0.25">
      <c r="B59" s="4" t="s">
        <v>116</v>
      </c>
      <c r="C59" t="s">
        <v>87</v>
      </c>
      <c r="D59">
        <v>0</v>
      </c>
      <c r="E59">
        <v>0</v>
      </c>
      <c r="F59">
        <v>0</v>
      </c>
      <c r="G59">
        <v>1</v>
      </c>
      <c r="H59">
        <v>0</v>
      </c>
      <c r="I59">
        <v>1</v>
      </c>
      <c r="J59">
        <v>0</v>
      </c>
      <c r="K59">
        <v>0</v>
      </c>
      <c r="L59">
        <v>1</v>
      </c>
      <c r="M59">
        <v>0</v>
      </c>
      <c r="N59">
        <v>0</v>
      </c>
      <c r="O59">
        <v>0</v>
      </c>
      <c r="P59">
        <v>1</v>
      </c>
      <c r="Q59">
        <v>4</v>
      </c>
      <c r="R59">
        <f t="shared" si="1"/>
        <v>1.0958904109589041E-2</v>
      </c>
    </row>
    <row r="60" spans="2:18" x14ac:dyDescent="0.25">
      <c r="B60" s="3"/>
      <c r="C60" t="s">
        <v>88</v>
      </c>
      <c r="D60">
        <v>1</v>
      </c>
      <c r="E60">
        <v>1</v>
      </c>
      <c r="F60">
        <v>0</v>
      </c>
      <c r="G60">
        <v>0</v>
      </c>
      <c r="H60">
        <v>0</v>
      </c>
      <c r="I60">
        <v>1</v>
      </c>
      <c r="J60">
        <v>0</v>
      </c>
      <c r="K60">
        <v>0</v>
      </c>
      <c r="L60">
        <v>1</v>
      </c>
      <c r="M60">
        <v>0</v>
      </c>
      <c r="N60">
        <v>0</v>
      </c>
      <c r="O60">
        <v>0</v>
      </c>
      <c r="P60">
        <v>1</v>
      </c>
      <c r="Q60">
        <v>5</v>
      </c>
      <c r="R60">
        <f t="shared" si="1"/>
        <v>1.3698630136986301E-2</v>
      </c>
    </row>
    <row r="61" spans="2:18" x14ac:dyDescent="0.25">
      <c r="B61" s="3"/>
      <c r="C61" t="s">
        <v>89</v>
      </c>
      <c r="D61">
        <v>1</v>
      </c>
      <c r="E61">
        <v>0</v>
      </c>
      <c r="F61">
        <v>0</v>
      </c>
      <c r="G61">
        <v>1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1</v>
      </c>
      <c r="Q61">
        <v>3</v>
      </c>
      <c r="R61">
        <f t="shared" si="1"/>
        <v>8.21917808219178E-3</v>
      </c>
    </row>
    <row r="62" spans="2:18" x14ac:dyDescent="0.25">
      <c r="B62" s="3"/>
      <c r="C62" t="s">
        <v>90</v>
      </c>
      <c r="D62">
        <v>1</v>
      </c>
      <c r="E62">
        <v>0</v>
      </c>
      <c r="F62">
        <v>0</v>
      </c>
      <c r="G62">
        <v>1</v>
      </c>
      <c r="H62">
        <v>0</v>
      </c>
      <c r="I62">
        <v>1</v>
      </c>
      <c r="J62">
        <v>0</v>
      </c>
      <c r="K62">
        <v>0</v>
      </c>
      <c r="L62">
        <v>1</v>
      </c>
      <c r="M62">
        <v>0</v>
      </c>
      <c r="N62">
        <v>1</v>
      </c>
      <c r="O62">
        <v>0</v>
      </c>
      <c r="P62">
        <v>1</v>
      </c>
      <c r="Q62">
        <v>6</v>
      </c>
      <c r="R62">
        <f t="shared" si="1"/>
        <v>1.643835616438356E-2</v>
      </c>
    </row>
    <row r="63" spans="2:18" x14ac:dyDescent="0.25">
      <c r="B63" s="3"/>
      <c r="C63" t="s">
        <v>91</v>
      </c>
      <c r="D63">
        <v>0</v>
      </c>
      <c r="E63">
        <v>1</v>
      </c>
      <c r="F63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1</v>
      </c>
      <c r="M63">
        <v>1</v>
      </c>
      <c r="N63">
        <v>1</v>
      </c>
      <c r="O63">
        <v>1</v>
      </c>
      <c r="P63">
        <v>0</v>
      </c>
      <c r="Q63">
        <v>6</v>
      </c>
      <c r="R63">
        <f t="shared" si="1"/>
        <v>1.643835616438356E-2</v>
      </c>
    </row>
    <row r="64" spans="2:18" x14ac:dyDescent="0.25">
      <c r="B64" s="3"/>
      <c r="C64" t="s">
        <v>92</v>
      </c>
      <c r="D64">
        <v>0</v>
      </c>
      <c r="E64">
        <v>1</v>
      </c>
      <c r="F64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2</v>
      </c>
      <c r="R64">
        <f t="shared" si="1"/>
        <v>5.4794520547945206E-3</v>
      </c>
    </row>
    <row r="65" spans="2:18" x14ac:dyDescent="0.25">
      <c r="B65" s="3"/>
      <c r="C65" t="s">
        <v>93</v>
      </c>
      <c r="D65">
        <v>1</v>
      </c>
      <c r="E65">
        <v>0</v>
      </c>
      <c r="F65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2</v>
      </c>
      <c r="R65">
        <f t="shared" si="1"/>
        <v>5.4794520547945206E-3</v>
      </c>
    </row>
    <row r="66" spans="2:18" x14ac:dyDescent="0.25">
      <c r="B66" s="3"/>
      <c r="C66" s="5" t="s">
        <v>110</v>
      </c>
      <c r="D66" s="5">
        <v>4</v>
      </c>
      <c r="E66" s="5">
        <v>3</v>
      </c>
      <c r="F66" s="5">
        <v>3</v>
      </c>
      <c r="G66" s="5">
        <v>3</v>
      </c>
      <c r="H66" s="5">
        <v>0</v>
      </c>
      <c r="I66" s="5">
        <v>3</v>
      </c>
      <c r="J66" s="5">
        <v>0</v>
      </c>
      <c r="K66" s="5">
        <v>0</v>
      </c>
      <c r="L66" s="5">
        <v>4</v>
      </c>
      <c r="M66" s="5">
        <v>1</v>
      </c>
      <c r="N66" s="5">
        <v>2</v>
      </c>
      <c r="O66" s="5">
        <v>1</v>
      </c>
      <c r="P66" s="5">
        <v>4</v>
      </c>
      <c r="Q66" s="5">
        <v>28</v>
      </c>
      <c r="R66" s="5">
        <f t="shared" si="1"/>
        <v>7.6712328767123292E-2</v>
      </c>
    </row>
    <row r="68" spans="2:18" x14ac:dyDescent="0.25">
      <c r="B68" s="3" t="s">
        <v>117</v>
      </c>
      <c r="C68" t="s">
        <v>94</v>
      </c>
      <c r="D68">
        <v>0</v>
      </c>
      <c r="E68">
        <v>1</v>
      </c>
      <c r="F68">
        <v>0</v>
      </c>
      <c r="G68">
        <v>1</v>
      </c>
      <c r="H68">
        <v>0</v>
      </c>
      <c r="I68">
        <v>0</v>
      </c>
      <c r="J68">
        <v>0</v>
      </c>
      <c r="K68">
        <v>2</v>
      </c>
      <c r="L68">
        <v>0</v>
      </c>
      <c r="M68">
        <v>0</v>
      </c>
      <c r="N68">
        <v>1</v>
      </c>
      <c r="O68">
        <v>0</v>
      </c>
      <c r="P68">
        <v>0</v>
      </c>
      <c r="Q68">
        <v>5</v>
      </c>
      <c r="R68">
        <f t="shared" si="1"/>
        <v>1.3698630136986301E-2</v>
      </c>
    </row>
    <row r="69" spans="2:18" x14ac:dyDescent="0.25">
      <c r="B69" s="3"/>
      <c r="C69" t="s">
        <v>95</v>
      </c>
      <c r="D69">
        <v>1</v>
      </c>
      <c r="E69">
        <v>0</v>
      </c>
      <c r="F69">
        <v>0</v>
      </c>
      <c r="G69">
        <v>1</v>
      </c>
      <c r="H69">
        <v>1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0</v>
      </c>
      <c r="P69">
        <v>0</v>
      </c>
      <c r="Q69">
        <v>4</v>
      </c>
      <c r="R69">
        <f t="shared" si="1"/>
        <v>1.0958904109589041E-2</v>
      </c>
    </row>
    <row r="70" spans="2:18" x14ac:dyDescent="0.25">
      <c r="B70" s="3"/>
      <c r="C70" t="s">
        <v>96</v>
      </c>
      <c r="D70">
        <v>0</v>
      </c>
      <c r="E70">
        <v>1</v>
      </c>
      <c r="F70">
        <v>0</v>
      </c>
      <c r="G70">
        <v>0</v>
      </c>
      <c r="H70">
        <v>0</v>
      </c>
      <c r="I70">
        <v>1</v>
      </c>
      <c r="J70">
        <v>0</v>
      </c>
      <c r="K70">
        <v>1</v>
      </c>
      <c r="L70">
        <v>0</v>
      </c>
      <c r="M70">
        <v>0</v>
      </c>
      <c r="N70">
        <v>0</v>
      </c>
      <c r="O70">
        <v>0</v>
      </c>
      <c r="P70">
        <v>0</v>
      </c>
      <c r="Q70">
        <v>3</v>
      </c>
      <c r="R70">
        <f t="shared" si="1"/>
        <v>8.21917808219178E-3</v>
      </c>
    </row>
    <row r="71" spans="2:18" x14ac:dyDescent="0.25">
      <c r="B71" s="3"/>
      <c r="C71" t="s">
        <v>97</v>
      </c>
      <c r="D71">
        <v>0</v>
      </c>
      <c r="E71">
        <v>0</v>
      </c>
      <c r="F71">
        <v>1</v>
      </c>
      <c r="G71">
        <v>1</v>
      </c>
      <c r="H71">
        <v>0</v>
      </c>
      <c r="I71">
        <v>0</v>
      </c>
      <c r="J71">
        <v>1</v>
      </c>
      <c r="K71">
        <v>0</v>
      </c>
      <c r="L71">
        <v>0</v>
      </c>
      <c r="M71">
        <v>0</v>
      </c>
      <c r="N71">
        <v>1</v>
      </c>
      <c r="O71">
        <v>1</v>
      </c>
      <c r="P71">
        <v>1</v>
      </c>
      <c r="Q71">
        <v>6</v>
      </c>
      <c r="R71">
        <f t="shared" si="1"/>
        <v>1.643835616438356E-2</v>
      </c>
    </row>
    <row r="72" spans="2:18" x14ac:dyDescent="0.25">
      <c r="B72" s="3"/>
      <c r="C72" t="s">
        <v>98</v>
      </c>
      <c r="D72">
        <v>0</v>
      </c>
      <c r="E72">
        <v>0</v>
      </c>
      <c r="F72">
        <v>1</v>
      </c>
      <c r="G72">
        <v>0</v>
      </c>
      <c r="H72">
        <v>0</v>
      </c>
      <c r="I72">
        <v>0</v>
      </c>
      <c r="J72">
        <v>0</v>
      </c>
      <c r="K72">
        <v>0</v>
      </c>
      <c r="L72">
        <v>1</v>
      </c>
      <c r="M72">
        <v>0</v>
      </c>
      <c r="N72">
        <v>0</v>
      </c>
      <c r="O72">
        <v>0</v>
      </c>
      <c r="P72">
        <v>1</v>
      </c>
      <c r="Q72">
        <v>3</v>
      </c>
      <c r="R72">
        <f t="shared" si="1"/>
        <v>8.21917808219178E-3</v>
      </c>
    </row>
    <row r="73" spans="2:18" x14ac:dyDescent="0.25">
      <c r="B73" s="3"/>
      <c r="C73" t="s">
        <v>99</v>
      </c>
      <c r="D73">
        <v>1</v>
      </c>
      <c r="E73">
        <v>0</v>
      </c>
      <c r="F73">
        <v>1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1</v>
      </c>
      <c r="N73">
        <v>0</v>
      </c>
      <c r="O73">
        <v>1</v>
      </c>
      <c r="P73">
        <v>0</v>
      </c>
      <c r="Q73">
        <v>4</v>
      </c>
      <c r="R73">
        <f t="shared" si="1"/>
        <v>1.0958904109589041E-2</v>
      </c>
    </row>
    <row r="74" spans="2:18" x14ac:dyDescent="0.25">
      <c r="B74" s="3"/>
      <c r="C74" t="s">
        <v>100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1</v>
      </c>
      <c r="M74">
        <v>0</v>
      </c>
      <c r="N74">
        <v>0</v>
      </c>
      <c r="O74">
        <v>0</v>
      </c>
      <c r="P74">
        <v>0</v>
      </c>
      <c r="Q74">
        <v>1</v>
      </c>
      <c r="R74">
        <f t="shared" si="1"/>
        <v>2.7397260273972603E-3</v>
      </c>
    </row>
    <row r="75" spans="2:18" x14ac:dyDescent="0.25">
      <c r="B75" s="3"/>
      <c r="C75" t="s">
        <v>101</v>
      </c>
      <c r="D75">
        <v>0</v>
      </c>
      <c r="E75">
        <v>1</v>
      </c>
      <c r="F75">
        <v>1</v>
      </c>
      <c r="G75">
        <v>0</v>
      </c>
      <c r="H75">
        <v>0</v>
      </c>
      <c r="I75">
        <v>1</v>
      </c>
      <c r="J75">
        <v>1</v>
      </c>
      <c r="K75">
        <v>0</v>
      </c>
      <c r="L75">
        <v>0</v>
      </c>
      <c r="M75">
        <v>0</v>
      </c>
      <c r="N75">
        <v>1</v>
      </c>
      <c r="O75">
        <v>0</v>
      </c>
      <c r="P75">
        <v>0</v>
      </c>
      <c r="Q75">
        <v>5</v>
      </c>
      <c r="R75">
        <f t="shared" si="1"/>
        <v>1.3698630136986301E-2</v>
      </c>
    </row>
    <row r="76" spans="2:18" x14ac:dyDescent="0.25">
      <c r="B76" s="3"/>
      <c r="C76" t="s">
        <v>102</v>
      </c>
      <c r="D76">
        <v>0</v>
      </c>
      <c r="E76">
        <v>1</v>
      </c>
      <c r="F76">
        <v>0</v>
      </c>
      <c r="G76">
        <v>0</v>
      </c>
      <c r="H76">
        <v>1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3</v>
      </c>
      <c r="R76">
        <f t="shared" si="1"/>
        <v>8.21917808219178E-3</v>
      </c>
    </row>
    <row r="77" spans="2:18" x14ac:dyDescent="0.25">
      <c r="B77" s="3"/>
      <c r="C77" t="s">
        <v>103</v>
      </c>
      <c r="D77">
        <v>0</v>
      </c>
      <c r="E77">
        <v>1</v>
      </c>
      <c r="F77">
        <v>1</v>
      </c>
      <c r="G77">
        <v>1</v>
      </c>
      <c r="H77">
        <v>0</v>
      </c>
      <c r="I77">
        <v>1</v>
      </c>
      <c r="J77">
        <v>1</v>
      </c>
      <c r="K77">
        <v>0</v>
      </c>
      <c r="L77">
        <v>0</v>
      </c>
      <c r="M77">
        <v>1</v>
      </c>
      <c r="N77">
        <v>0</v>
      </c>
      <c r="O77">
        <v>1</v>
      </c>
      <c r="P77">
        <v>1</v>
      </c>
      <c r="Q77">
        <v>8</v>
      </c>
      <c r="R77">
        <f t="shared" si="1"/>
        <v>2.1917808219178082E-2</v>
      </c>
    </row>
    <row r="78" spans="2:18" x14ac:dyDescent="0.25">
      <c r="B78" s="3"/>
      <c r="C78" t="s">
        <v>104</v>
      </c>
      <c r="D78">
        <v>0</v>
      </c>
      <c r="E78">
        <v>1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1</v>
      </c>
      <c r="R78">
        <f t="shared" si="1"/>
        <v>2.7397260273972603E-3</v>
      </c>
    </row>
    <row r="79" spans="2:18" x14ac:dyDescent="0.25">
      <c r="B79" s="3"/>
      <c r="C79" t="s">
        <v>105</v>
      </c>
      <c r="D79">
        <v>0</v>
      </c>
      <c r="E79">
        <v>1</v>
      </c>
      <c r="F79">
        <v>1</v>
      </c>
      <c r="G79">
        <v>1</v>
      </c>
      <c r="H79">
        <v>1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4</v>
      </c>
      <c r="R79">
        <f t="shared" si="1"/>
        <v>1.0958904109589041E-2</v>
      </c>
    </row>
    <row r="80" spans="2:18" x14ac:dyDescent="0.25">
      <c r="B80" s="3"/>
      <c r="C80" t="s">
        <v>106</v>
      </c>
      <c r="D80">
        <v>0</v>
      </c>
      <c r="E80">
        <v>0</v>
      </c>
      <c r="F80">
        <v>1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1</v>
      </c>
      <c r="R80">
        <f t="shared" si="1"/>
        <v>2.7397260273972603E-3</v>
      </c>
    </row>
    <row r="81" spans="2:18" x14ac:dyDescent="0.25">
      <c r="B81" s="3"/>
      <c r="C81" t="s">
        <v>107</v>
      </c>
      <c r="D81">
        <v>0</v>
      </c>
      <c r="E81">
        <v>0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1</v>
      </c>
      <c r="O81">
        <v>0</v>
      </c>
      <c r="P81">
        <v>0</v>
      </c>
      <c r="Q81">
        <v>2</v>
      </c>
      <c r="R81">
        <f t="shared" ref="R81:R84" si="4">Q81/$Q$86</f>
        <v>5.4794520547945206E-3</v>
      </c>
    </row>
    <row r="82" spans="2:18" x14ac:dyDescent="0.25">
      <c r="B82" s="3"/>
      <c r="C82" t="s">
        <v>108</v>
      </c>
      <c r="D82">
        <v>0</v>
      </c>
      <c r="E82">
        <v>1</v>
      </c>
      <c r="F82">
        <v>1</v>
      </c>
      <c r="G82">
        <v>0</v>
      </c>
      <c r="H82">
        <v>0</v>
      </c>
      <c r="I82">
        <v>1</v>
      </c>
      <c r="J82">
        <v>2</v>
      </c>
      <c r="K82">
        <v>0</v>
      </c>
      <c r="L82">
        <v>0</v>
      </c>
      <c r="M82">
        <v>1</v>
      </c>
      <c r="N82">
        <v>0</v>
      </c>
      <c r="O82">
        <v>0</v>
      </c>
      <c r="P82">
        <v>0</v>
      </c>
      <c r="Q82">
        <v>6</v>
      </c>
      <c r="R82">
        <f t="shared" si="4"/>
        <v>1.643835616438356E-2</v>
      </c>
    </row>
    <row r="83" spans="2:18" x14ac:dyDescent="0.25">
      <c r="B83" s="3"/>
      <c r="C83" t="s">
        <v>109</v>
      </c>
      <c r="D83">
        <v>0</v>
      </c>
      <c r="E83">
        <v>1</v>
      </c>
      <c r="F83">
        <v>1</v>
      </c>
      <c r="G83">
        <v>0</v>
      </c>
      <c r="H83">
        <v>0</v>
      </c>
      <c r="I83">
        <v>1</v>
      </c>
      <c r="J83">
        <v>2</v>
      </c>
      <c r="K83">
        <v>1</v>
      </c>
      <c r="L83">
        <v>1</v>
      </c>
      <c r="M83">
        <v>1</v>
      </c>
      <c r="N83">
        <v>1</v>
      </c>
      <c r="O83">
        <v>1</v>
      </c>
      <c r="P83">
        <v>1</v>
      </c>
      <c r="Q83">
        <v>11</v>
      </c>
      <c r="R83">
        <f t="shared" si="4"/>
        <v>3.0136986301369864E-2</v>
      </c>
    </row>
    <row r="84" spans="2:18" x14ac:dyDescent="0.25">
      <c r="B84" s="3"/>
      <c r="C84" s="5" t="s">
        <v>110</v>
      </c>
      <c r="D84" s="5">
        <v>2</v>
      </c>
      <c r="E84" s="5">
        <v>9</v>
      </c>
      <c r="F84" s="5">
        <v>10</v>
      </c>
      <c r="G84" s="5">
        <v>5</v>
      </c>
      <c r="H84" s="5">
        <v>3</v>
      </c>
      <c r="I84" s="5">
        <v>6</v>
      </c>
      <c r="J84" s="5">
        <v>7</v>
      </c>
      <c r="K84" s="5">
        <v>4</v>
      </c>
      <c r="L84" s="5">
        <v>3</v>
      </c>
      <c r="M84" s="5">
        <v>4</v>
      </c>
      <c r="N84" s="5">
        <v>6</v>
      </c>
      <c r="O84" s="5">
        <v>4</v>
      </c>
      <c r="P84" s="5">
        <v>4</v>
      </c>
      <c r="Q84" s="5">
        <v>67</v>
      </c>
      <c r="R84" s="5">
        <f t="shared" si="4"/>
        <v>0.18356164383561643</v>
      </c>
    </row>
    <row r="86" spans="2:18" x14ac:dyDescent="0.25">
      <c r="C86" t="s">
        <v>111</v>
      </c>
      <c r="D86">
        <f>SUM(D84,D66,D57,D40,D25,D14)</f>
        <v>24</v>
      </c>
      <c r="E86">
        <f>SUM(E84,E66,E57,E40,E25,E14)</f>
        <v>49</v>
      </c>
      <c r="F86">
        <f>SUM(F84,F66,F57,F40,F25,F14)</f>
        <v>30</v>
      </c>
      <c r="G86">
        <f>SUM(G84,G66,G57,G40,G25,G14)</f>
        <v>40</v>
      </c>
      <c r="H86">
        <f>SUM(H84,H66,H57,H40,H25,H14)</f>
        <v>16</v>
      </c>
      <c r="I86">
        <f>SUM(I84,I66,I57,I40,I25,I14)</f>
        <v>34</v>
      </c>
      <c r="J86">
        <f>SUM(J84,J66,J57,J40,J25,J14)</f>
        <v>18</v>
      </c>
      <c r="K86">
        <f>SUM(K84,K66,K57,K40,K25,K14)</f>
        <v>40</v>
      </c>
      <c r="L86">
        <f>SUM(L84,L66,L57,L40,L25,L14)</f>
        <v>19</v>
      </c>
      <c r="M86">
        <f>SUM(M84,M66,M57,M40,M25,M14)</f>
        <v>21</v>
      </c>
      <c r="N86">
        <f>SUM(N84,N66,N57,N40,N25,N14)</f>
        <v>26</v>
      </c>
      <c r="O86">
        <f>SUM(O84,O66,O57,O40,O25,O14)</f>
        <v>17</v>
      </c>
      <c r="P86">
        <f>SUM(P84,P66,P57,P40,P25,P14)</f>
        <v>31</v>
      </c>
      <c r="Q86">
        <f>SUM(Q84,Q66,Q57,Q40,Q25,Q14)</f>
        <v>365</v>
      </c>
      <c r="R86">
        <f>SUM(R84,R66,R57,R40,R25,R14)</f>
        <v>1</v>
      </c>
    </row>
  </sheetData>
  <mergeCells count="6">
    <mergeCell ref="B5:B14"/>
    <mergeCell ref="B16:B25"/>
    <mergeCell ref="B27:B40"/>
    <mergeCell ref="B42:B57"/>
    <mergeCell ref="B59:B66"/>
    <mergeCell ref="B68:B84"/>
  </mergeCells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Hallmarks</vt:lpstr>
      <vt:lpstr>Low-Level Terms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Ruffini</dc:creator>
  <cp:lastModifiedBy>Nicolas Ruffini</cp:lastModifiedBy>
  <dcterms:created xsi:type="dcterms:W3CDTF">2022-01-12T09:53:48Z</dcterms:created>
  <dcterms:modified xsi:type="dcterms:W3CDTF">2022-01-12T10:16:43Z</dcterms:modified>
</cp:coreProperties>
</file>