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aten\Wissen\Papers_Talks_Posters\Arctica elements\revision 2 Chem Geol\"/>
    </mc:Choice>
  </mc:AlternateContent>
  <xr:revisionPtr revIDLastSave="0" documentId="13_ncr:1_{3EAE7CEE-6BA4-4ED6-A993-DBD1F46A495B}" xr6:coauthVersionLast="47" xr6:coauthVersionMax="47" xr10:uidLastSave="{00000000-0000-0000-0000-000000000000}"/>
  <bookViews>
    <workbookView xWindow="-110" yWindow="-110" windowWidth="38620" windowHeight="21220" xr2:uid="{B0E32F77-5A46-4227-A506-50492F0AD3E9}"/>
  </bookViews>
  <sheets>
    <sheet name="Contents" sheetId="25" r:id="rId1"/>
    <sheet name="B, high-frq" sheetId="14" r:id="rId2"/>
    <sheet name="B, filtered" sheetId="15" r:id="rId3"/>
    <sheet name="Na, hf" sheetId="6" r:id="rId4"/>
    <sheet name="Na, filt" sheetId="7" r:id="rId5"/>
    <sheet name="Mg, hf" sheetId="4" r:id="rId6"/>
    <sheet name="Mg, filt" sheetId="5" r:id="rId7"/>
    <sheet name="Al, hf" sheetId="20" r:id="rId8"/>
    <sheet name="Al, filt" sheetId="21" r:id="rId9"/>
    <sheet name="K, hf" sheetId="12" r:id="rId10"/>
    <sheet name="K, filt" sheetId="13" r:id="rId11"/>
    <sheet name="Mn, hf" sheetId="10" r:id="rId12"/>
    <sheet name="Mn, filt" sheetId="11" r:id="rId13"/>
    <sheet name="Zn, hf" sheetId="18" r:id="rId14"/>
    <sheet name="Zn, filt" sheetId="19" r:id="rId15"/>
    <sheet name="Sr, hf" sheetId="1" r:id="rId16"/>
    <sheet name="Sr, filt" sheetId="3" r:id="rId17"/>
    <sheet name="Ba, hf" sheetId="8" r:id="rId18"/>
    <sheet name="Ba, filt" sheetId="9" r:id="rId19"/>
    <sheet name="Pb, hf" sheetId="23" r:id="rId20"/>
    <sheet name="Pb, filt" sheetId="22" r:id="rId21"/>
    <sheet name="Summary" sheetId="24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4" i="24" l="1"/>
  <c r="V77" i="24"/>
  <c r="V76" i="24"/>
  <c r="V75" i="24"/>
  <c r="V74" i="24"/>
  <c r="V67" i="24"/>
  <c r="V66" i="24"/>
  <c r="V65" i="24"/>
  <c r="P70" i="24"/>
  <c r="P80" i="24"/>
  <c r="X67" i="24"/>
  <c r="X66" i="24"/>
  <c r="L67" i="24"/>
  <c r="L66" i="24"/>
  <c r="X26" i="24"/>
  <c r="X25" i="24"/>
  <c r="L26" i="24"/>
  <c r="L25" i="24"/>
  <c r="N57" i="24" l="1"/>
  <c r="N56" i="24"/>
  <c r="N55" i="24"/>
  <c r="N54" i="24"/>
  <c r="N47" i="24"/>
  <c r="N46" i="24"/>
  <c r="N45" i="24"/>
  <c r="N44" i="24"/>
  <c r="G57" i="24"/>
  <c r="G56" i="24"/>
  <c r="G55" i="24"/>
  <c r="G54" i="24"/>
  <c r="G47" i="24"/>
  <c r="G46" i="24"/>
  <c r="G45" i="24"/>
  <c r="G44" i="24"/>
  <c r="N16" i="24"/>
  <c r="N15" i="24"/>
  <c r="N14" i="24"/>
  <c r="N13" i="24"/>
  <c r="N6" i="24"/>
  <c r="N5" i="24"/>
  <c r="N4" i="24"/>
  <c r="N3" i="24"/>
  <c r="G16" i="24"/>
  <c r="G15" i="24"/>
  <c r="G14" i="24"/>
  <c r="G13" i="24"/>
  <c r="G6" i="24"/>
  <c r="G5" i="24"/>
  <c r="G4" i="24"/>
  <c r="G3" i="24"/>
  <c r="M57" i="24"/>
  <c r="M56" i="24"/>
  <c r="M55" i="24"/>
  <c r="M54" i="24"/>
  <c r="M47" i="24"/>
  <c r="M46" i="24"/>
  <c r="M45" i="24"/>
  <c r="M44" i="24"/>
  <c r="F57" i="24"/>
  <c r="F56" i="24"/>
  <c r="F55" i="24"/>
  <c r="F54" i="24"/>
  <c r="F47" i="24"/>
  <c r="F46" i="24"/>
  <c r="F45" i="24"/>
  <c r="F44" i="24"/>
  <c r="M16" i="24"/>
  <c r="M15" i="24"/>
  <c r="M14" i="24"/>
  <c r="M13" i="24"/>
  <c r="M6" i="24"/>
  <c r="M5" i="24"/>
  <c r="M4" i="24"/>
  <c r="M3" i="24"/>
  <c r="F16" i="24"/>
  <c r="F15" i="24"/>
  <c r="F14" i="24"/>
  <c r="F13" i="24"/>
  <c r="F6" i="24"/>
  <c r="F5" i="24"/>
  <c r="F4" i="24"/>
  <c r="F3" i="24"/>
  <c r="AY92" i="9"/>
  <c r="AY93" i="9" s="1"/>
  <c r="AY91" i="9"/>
  <c r="AX91" i="9"/>
  <c r="AX92" i="9" s="1"/>
  <c r="AY89" i="9"/>
  <c r="AY90" i="9" s="1"/>
  <c r="AX89" i="9"/>
  <c r="AX90" i="9" s="1"/>
  <c r="AY88" i="9"/>
  <c r="AY81" i="9"/>
  <c r="AY82" i="9" s="1"/>
  <c r="AX81" i="9"/>
  <c r="AX82" i="9" s="1"/>
  <c r="AY80" i="9"/>
  <c r="V92" i="9"/>
  <c r="V93" i="9" s="1"/>
  <c r="V91" i="9"/>
  <c r="U91" i="9"/>
  <c r="U92" i="9" s="1"/>
  <c r="V89" i="9"/>
  <c r="V90" i="9" s="1"/>
  <c r="U89" i="9"/>
  <c r="U90" i="9" s="1"/>
  <c r="V88" i="9"/>
  <c r="V81" i="9"/>
  <c r="V82" i="9" s="1"/>
  <c r="U81" i="9"/>
  <c r="U82" i="9" s="1"/>
  <c r="V80" i="9"/>
  <c r="AA90" i="9"/>
  <c r="AG90" i="9" s="1"/>
  <c r="Z90" i="9"/>
  <c r="B90" i="9"/>
  <c r="AH89" i="9"/>
  <c r="AH90" i="9" s="1"/>
  <c r="AG89" i="9"/>
  <c r="H89" i="9"/>
  <c r="H90" i="9" s="1"/>
  <c r="AH88" i="9"/>
  <c r="AH81" i="9"/>
  <c r="AH82" i="9" s="1"/>
  <c r="AG81" i="9"/>
  <c r="AG82" i="9" s="1"/>
  <c r="H81" i="9"/>
  <c r="H82" i="9" s="1"/>
  <c r="AH80" i="9"/>
  <c r="AG79" i="9"/>
  <c r="H79" i="9"/>
  <c r="AY92" i="8"/>
  <c r="AY93" i="8" s="1"/>
  <c r="AY91" i="8"/>
  <c r="AX91" i="8"/>
  <c r="AX92" i="8" s="1"/>
  <c r="AY89" i="8"/>
  <c r="AY90" i="8" s="1"/>
  <c r="AX89" i="8"/>
  <c r="AX90" i="8" s="1"/>
  <c r="AY88" i="8"/>
  <c r="AY81" i="8"/>
  <c r="AY82" i="8" s="1"/>
  <c r="AX81" i="8"/>
  <c r="AX82" i="8" s="1"/>
  <c r="AY80" i="8"/>
  <c r="V92" i="8"/>
  <c r="V91" i="8"/>
  <c r="U91" i="8"/>
  <c r="U92" i="8" s="1"/>
  <c r="V89" i="8"/>
  <c r="U89" i="8"/>
  <c r="U90" i="8" s="1"/>
  <c r="V88" i="8"/>
  <c r="V81" i="8"/>
  <c r="V82" i="8" s="1"/>
  <c r="U81" i="8"/>
  <c r="U82" i="8" s="1"/>
  <c r="V80" i="8"/>
  <c r="AG90" i="8"/>
  <c r="AA90" i="8"/>
  <c r="Z90" i="8"/>
  <c r="B90" i="8"/>
  <c r="AH89" i="8"/>
  <c r="AG89" i="8"/>
  <c r="H89" i="8"/>
  <c r="H90" i="8" s="1"/>
  <c r="AH88" i="8"/>
  <c r="H82" i="8"/>
  <c r="AH81" i="8"/>
  <c r="AG81" i="8"/>
  <c r="AG82" i="8" s="1"/>
  <c r="H81" i="8"/>
  <c r="AH80" i="8"/>
  <c r="AG79" i="8"/>
  <c r="H79" i="8"/>
  <c r="AY20" i="15"/>
  <c r="AY21" i="15" s="1"/>
  <c r="AY19" i="15"/>
  <c r="AX19" i="15"/>
  <c r="AX20" i="15" s="1"/>
  <c r="AY17" i="15"/>
  <c r="AY18" i="15" s="1"/>
  <c r="AX17" i="15"/>
  <c r="AX18" i="15" s="1"/>
  <c r="AY16" i="15"/>
  <c r="AY9" i="15"/>
  <c r="AY10" i="15" s="1"/>
  <c r="AX9" i="15"/>
  <c r="AX10" i="15" s="1"/>
  <c r="AY8" i="15"/>
  <c r="V20" i="15"/>
  <c r="V21" i="15" s="1"/>
  <c r="V19" i="15"/>
  <c r="U19" i="15"/>
  <c r="U20" i="15" s="1"/>
  <c r="V17" i="15"/>
  <c r="V18" i="15" s="1"/>
  <c r="U17" i="15"/>
  <c r="U18" i="15" s="1"/>
  <c r="V16" i="15"/>
  <c r="V9" i="15"/>
  <c r="V10" i="15" s="1"/>
  <c r="U9" i="15"/>
  <c r="U10" i="15" s="1"/>
  <c r="V8" i="15"/>
  <c r="AY20" i="14"/>
  <c r="AY21" i="14" s="1"/>
  <c r="AY19" i="14"/>
  <c r="AX19" i="14"/>
  <c r="AX20" i="14" s="1"/>
  <c r="AX18" i="14"/>
  <c r="AY17" i="14"/>
  <c r="AY18" i="14" s="1"/>
  <c r="AX17" i="14"/>
  <c r="AY16" i="14"/>
  <c r="AY9" i="14"/>
  <c r="AY10" i="14" s="1"/>
  <c r="AX9" i="14"/>
  <c r="AX10" i="14" s="1"/>
  <c r="AY8" i="14"/>
  <c r="V20" i="14"/>
  <c r="V21" i="14" s="1"/>
  <c r="V19" i="14"/>
  <c r="U19" i="14"/>
  <c r="U20" i="14" s="1"/>
  <c r="V17" i="14"/>
  <c r="V18" i="14" s="1"/>
  <c r="U17" i="14"/>
  <c r="U18" i="14" s="1"/>
  <c r="V16" i="14"/>
  <c r="V9" i="14"/>
  <c r="V10" i="14" s="1"/>
  <c r="U9" i="14"/>
  <c r="U10" i="14" s="1"/>
  <c r="V8" i="14"/>
  <c r="AY111" i="9"/>
  <c r="AY112" i="9" s="1"/>
  <c r="AY110" i="9"/>
  <c r="AX110" i="9"/>
  <c r="AX111" i="9" s="1"/>
  <c r="AY108" i="9"/>
  <c r="AX108" i="9"/>
  <c r="AX109" i="9" s="1"/>
  <c r="AY107" i="9"/>
  <c r="AY100" i="9"/>
  <c r="AX100" i="9"/>
  <c r="AX101" i="9" s="1"/>
  <c r="AY99" i="9"/>
  <c r="V111" i="9"/>
  <c r="V110" i="9"/>
  <c r="U110" i="9"/>
  <c r="U111" i="9" s="1"/>
  <c r="V108" i="9"/>
  <c r="U108" i="9"/>
  <c r="U109" i="9" s="1"/>
  <c r="V107" i="9"/>
  <c r="V100" i="9"/>
  <c r="V101" i="9" s="1"/>
  <c r="U100" i="9"/>
  <c r="U101" i="9" s="1"/>
  <c r="V99" i="9"/>
  <c r="AB109" i="9"/>
  <c r="AA109" i="9"/>
  <c r="Z109" i="9"/>
  <c r="E109" i="9"/>
  <c r="C109" i="9"/>
  <c r="B109" i="9"/>
  <c r="AH108" i="9"/>
  <c r="AG108" i="9"/>
  <c r="I108" i="9"/>
  <c r="H108" i="9"/>
  <c r="H109" i="9" s="1"/>
  <c r="AH107" i="9"/>
  <c r="I107" i="9"/>
  <c r="AG101" i="9"/>
  <c r="AH100" i="9"/>
  <c r="AG100" i="9"/>
  <c r="I100" i="9"/>
  <c r="I101" i="9" s="1"/>
  <c r="H100" i="9"/>
  <c r="H101" i="9" s="1"/>
  <c r="AH99" i="9"/>
  <c r="I99" i="9"/>
  <c r="AG98" i="9"/>
  <c r="H98" i="9"/>
  <c r="AY111" i="8"/>
  <c r="AY112" i="8" s="1"/>
  <c r="AY110" i="8"/>
  <c r="AX110" i="8"/>
  <c r="AX111" i="8" s="1"/>
  <c r="AY108" i="8"/>
  <c r="AY109" i="8" s="1"/>
  <c r="AX108" i="8"/>
  <c r="AX109" i="8" s="1"/>
  <c r="AY107" i="8"/>
  <c r="AY100" i="8"/>
  <c r="AX100" i="8"/>
  <c r="AX101" i="8" s="1"/>
  <c r="AY99" i="8"/>
  <c r="V111" i="8"/>
  <c r="V110" i="8"/>
  <c r="U110" i="8"/>
  <c r="U111" i="8" s="1"/>
  <c r="V108" i="8"/>
  <c r="U108" i="8"/>
  <c r="U109" i="8" s="1"/>
  <c r="V107" i="8"/>
  <c r="V100" i="8"/>
  <c r="U100" i="8"/>
  <c r="U101" i="8" s="1"/>
  <c r="V99" i="8"/>
  <c r="AH108" i="8"/>
  <c r="AG108" i="8"/>
  <c r="AG109" i="8" s="1"/>
  <c r="I108" i="8"/>
  <c r="H108" i="8"/>
  <c r="H109" i="8" s="1"/>
  <c r="AH107" i="8"/>
  <c r="I107" i="8"/>
  <c r="AH100" i="8"/>
  <c r="AG100" i="8"/>
  <c r="AG101" i="8" s="1"/>
  <c r="I100" i="8"/>
  <c r="H100" i="8"/>
  <c r="H101" i="8" s="1"/>
  <c r="AH99" i="8"/>
  <c r="I99" i="8"/>
  <c r="AG98" i="8"/>
  <c r="H98" i="8"/>
  <c r="AY39" i="15"/>
  <c r="AY40" i="15" s="1"/>
  <c r="AY38" i="15"/>
  <c r="AX38" i="15"/>
  <c r="AX39" i="15" s="1"/>
  <c r="AY36" i="15"/>
  <c r="AY37" i="15" s="1"/>
  <c r="AX36" i="15"/>
  <c r="AX37" i="15" s="1"/>
  <c r="AY35" i="15"/>
  <c r="AY28" i="15"/>
  <c r="AY29" i="15" s="1"/>
  <c r="AX28" i="15"/>
  <c r="AX29" i="15" s="1"/>
  <c r="AY27" i="15"/>
  <c r="V39" i="15"/>
  <c r="V40" i="15" s="1"/>
  <c r="V38" i="15"/>
  <c r="U38" i="15"/>
  <c r="U39" i="15" s="1"/>
  <c r="V36" i="15"/>
  <c r="V37" i="15" s="1"/>
  <c r="U36" i="15"/>
  <c r="U37" i="15" s="1"/>
  <c r="V35" i="15"/>
  <c r="V28" i="15"/>
  <c r="V29" i="15" s="1"/>
  <c r="U28" i="15"/>
  <c r="U29" i="15" s="1"/>
  <c r="V27" i="15"/>
  <c r="AY39" i="14"/>
  <c r="AY40" i="14" s="1"/>
  <c r="AY38" i="14"/>
  <c r="AX38" i="14"/>
  <c r="AX39" i="14" s="1"/>
  <c r="AY36" i="14"/>
  <c r="AY37" i="14" s="1"/>
  <c r="AX36" i="14"/>
  <c r="AX37" i="14" s="1"/>
  <c r="AY35" i="14"/>
  <c r="AY28" i="14"/>
  <c r="AY29" i="14" s="1"/>
  <c r="AX28" i="14"/>
  <c r="AX29" i="14" s="1"/>
  <c r="AY27" i="14"/>
  <c r="V39" i="14"/>
  <c r="V40" i="14" s="1"/>
  <c r="V38" i="14"/>
  <c r="U38" i="14"/>
  <c r="U39" i="14" s="1"/>
  <c r="V36" i="14"/>
  <c r="V37" i="14" s="1"/>
  <c r="U36" i="14"/>
  <c r="U37" i="14" s="1"/>
  <c r="V35" i="14"/>
  <c r="V28" i="14"/>
  <c r="V29" i="14" s="1"/>
  <c r="U28" i="14"/>
  <c r="U29" i="14" s="1"/>
  <c r="V27" i="14"/>
  <c r="AY130" i="9"/>
  <c r="AY129" i="9"/>
  <c r="AX129" i="9"/>
  <c r="AX130" i="9" s="1"/>
  <c r="AY127" i="9"/>
  <c r="AX127" i="9"/>
  <c r="AX128" i="9" s="1"/>
  <c r="AY126" i="9"/>
  <c r="AY119" i="9"/>
  <c r="AY120" i="9" s="1"/>
  <c r="AX119" i="9"/>
  <c r="AX120" i="9" s="1"/>
  <c r="AY118" i="9"/>
  <c r="V130" i="9"/>
  <c r="V129" i="9"/>
  <c r="U129" i="9"/>
  <c r="U130" i="9" s="1"/>
  <c r="V127" i="9"/>
  <c r="U127" i="9"/>
  <c r="U128" i="9" s="1"/>
  <c r="V126" i="9"/>
  <c r="V119" i="9"/>
  <c r="U119" i="9"/>
  <c r="U120" i="9" s="1"/>
  <c r="V118" i="9"/>
  <c r="AC128" i="9"/>
  <c r="AB128" i="9"/>
  <c r="AA128" i="9"/>
  <c r="Z128" i="9"/>
  <c r="G128" i="9"/>
  <c r="F128" i="9"/>
  <c r="E128" i="9"/>
  <c r="D128" i="9"/>
  <c r="C128" i="9"/>
  <c r="B128" i="9"/>
  <c r="AH127" i="9"/>
  <c r="AG127" i="9"/>
  <c r="I127" i="9"/>
  <c r="H127" i="9"/>
  <c r="AH126" i="9"/>
  <c r="I126" i="9"/>
  <c r="AH119" i="9"/>
  <c r="AH120" i="9" s="1"/>
  <c r="AG119" i="9"/>
  <c r="I119" i="9"/>
  <c r="I120" i="9" s="1"/>
  <c r="H119" i="9"/>
  <c r="H120" i="9" s="1"/>
  <c r="AH118" i="9"/>
  <c r="I118" i="9"/>
  <c r="AG117" i="9"/>
  <c r="H117" i="9"/>
  <c r="AY130" i="8"/>
  <c r="AY129" i="8"/>
  <c r="AX129" i="8"/>
  <c r="AX130" i="8" s="1"/>
  <c r="AY127" i="8"/>
  <c r="AX127" i="8"/>
  <c r="AX128" i="8" s="1"/>
  <c r="AY126" i="8"/>
  <c r="AY119" i="8"/>
  <c r="AY120" i="8" s="1"/>
  <c r="AX119" i="8"/>
  <c r="AX120" i="8" s="1"/>
  <c r="AY118" i="8"/>
  <c r="V130" i="8"/>
  <c r="V129" i="8"/>
  <c r="U129" i="8"/>
  <c r="U130" i="8" s="1"/>
  <c r="V127" i="8"/>
  <c r="U127" i="8"/>
  <c r="U128" i="8" s="1"/>
  <c r="V126" i="8"/>
  <c r="V119" i="8"/>
  <c r="U119" i="8"/>
  <c r="U120" i="8" s="1"/>
  <c r="V118" i="8"/>
  <c r="AC128" i="8"/>
  <c r="AB128" i="8"/>
  <c r="AA128" i="8"/>
  <c r="Z128" i="8"/>
  <c r="G128" i="8"/>
  <c r="F128" i="8"/>
  <c r="E128" i="8"/>
  <c r="D128" i="8"/>
  <c r="C128" i="8"/>
  <c r="B128" i="8"/>
  <c r="AH127" i="8"/>
  <c r="AG127" i="8"/>
  <c r="I127" i="8"/>
  <c r="H127" i="8"/>
  <c r="AH126" i="8"/>
  <c r="I126" i="8"/>
  <c r="AH119" i="8"/>
  <c r="AG119" i="8"/>
  <c r="I119" i="8"/>
  <c r="H119" i="8"/>
  <c r="H120" i="8" s="1"/>
  <c r="AH118" i="8"/>
  <c r="I118" i="8"/>
  <c r="AG117" i="8"/>
  <c r="H117" i="8"/>
  <c r="AY58" i="15"/>
  <c r="AY59" i="15" s="1"/>
  <c r="AY57" i="15"/>
  <c r="AX57" i="15"/>
  <c r="AX58" i="15" s="1"/>
  <c r="AY55" i="15"/>
  <c r="AY56" i="15" s="1"/>
  <c r="AX55" i="15"/>
  <c r="AX56" i="15" s="1"/>
  <c r="AY54" i="15"/>
  <c r="AY47" i="15"/>
  <c r="AY48" i="15" s="1"/>
  <c r="AX47" i="15"/>
  <c r="AX48" i="15" s="1"/>
  <c r="AY46" i="15"/>
  <c r="V58" i="15"/>
  <c r="V59" i="15" s="1"/>
  <c r="V57" i="15"/>
  <c r="U57" i="15"/>
  <c r="U58" i="15" s="1"/>
  <c r="V55" i="15"/>
  <c r="V56" i="15" s="1"/>
  <c r="U55" i="15"/>
  <c r="U56" i="15" s="1"/>
  <c r="V54" i="15"/>
  <c r="V47" i="15"/>
  <c r="V48" i="15" s="1"/>
  <c r="U47" i="15"/>
  <c r="U48" i="15" s="1"/>
  <c r="V46" i="15"/>
  <c r="AY58" i="14"/>
  <c r="AY59" i="14" s="1"/>
  <c r="AY57" i="14"/>
  <c r="AX57" i="14"/>
  <c r="AX58" i="14" s="1"/>
  <c r="AY55" i="14"/>
  <c r="AY56" i="14" s="1"/>
  <c r="AX55" i="14"/>
  <c r="AX56" i="14" s="1"/>
  <c r="AY54" i="14"/>
  <c r="AY47" i="14"/>
  <c r="AY48" i="14" s="1"/>
  <c r="AX47" i="14"/>
  <c r="AX48" i="14" s="1"/>
  <c r="AY46" i="14"/>
  <c r="V58" i="14"/>
  <c r="V59" i="14" s="1"/>
  <c r="U58" i="14"/>
  <c r="V57" i="14"/>
  <c r="U57" i="14"/>
  <c r="V55" i="14"/>
  <c r="V56" i="14" s="1"/>
  <c r="U55" i="14"/>
  <c r="U56" i="14" s="1"/>
  <c r="V54" i="14"/>
  <c r="V47" i="14"/>
  <c r="V48" i="14" s="1"/>
  <c r="U47" i="14"/>
  <c r="U48" i="14" s="1"/>
  <c r="V46" i="14"/>
  <c r="AY149" i="9"/>
  <c r="AY150" i="9" s="1"/>
  <c r="AY148" i="9"/>
  <c r="AX148" i="9"/>
  <c r="AX149" i="9" s="1"/>
  <c r="AY146" i="9"/>
  <c r="AX146" i="9"/>
  <c r="AX147" i="9" s="1"/>
  <c r="AY145" i="9"/>
  <c r="AY138" i="9"/>
  <c r="AX138" i="9"/>
  <c r="AX139" i="9" s="1"/>
  <c r="AY137" i="9"/>
  <c r="V149" i="9"/>
  <c r="V148" i="9"/>
  <c r="U148" i="9"/>
  <c r="U149" i="9" s="1"/>
  <c r="V146" i="9"/>
  <c r="V147" i="9" s="1"/>
  <c r="U146" i="9"/>
  <c r="U147" i="9" s="1"/>
  <c r="V145" i="9"/>
  <c r="V138" i="9"/>
  <c r="U138" i="9"/>
  <c r="U139" i="9" s="1"/>
  <c r="V137" i="9"/>
  <c r="AB147" i="9"/>
  <c r="AA147" i="9"/>
  <c r="Z147" i="9"/>
  <c r="E147" i="9"/>
  <c r="C147" i="9"/>
  <c r="B147" i="9"/>
  <c r="AH146" i="9"/>
  <c r="AH147" i="9" s="1"/>
  <c r="AG146" i="9"/>
  <c r="I146" i="9"/>
  <c r="H146" i="9"/>
  <c r="AH145" i="9"/>
  <c r="I145" i="9"/>
  <c r="AH138" i="9"/>
  <c r="AG138" i="9"/>
  <c r="AG139" i="9" s="1"/>
  <c r="I138" i="9"/>
  <c r="H138" i="9"/>
  <c r="H139" i="9" s="1"/>
  <c r="AH137" i="9"/>
  <c r="I137" i="9"/>
  <c r="AG136" i="9"/>
  <c r="H136" i="9"/>
  <c r="AY149" i="8"/>
  <c r="AY148" i="8"/>
  <c r="AX148" i="8"/>
  <c r="AX149" i="8" s="1"/>
  <c r="AY146" i="8"/>
  <c r="AX146" i="8"/>
  <c r="AX147" i="8" s="1"/>
  <c r="AY145" i="8"/>
  <c r="AY138" i="8"/>
  <c r="AX138" i="8"/>
  <c r="AX139" i="8" s="1"/>
  <c r="AY137" i="8"/>
  <c r="AB147" i="8"/>
  <c r="AA147" i="8"/>
  <c r="Z147" i="8"/>
  <c r="AH146" i="8"/>
  <c r="AG146" i="8"/>
  <c r="AH145" i="8"/>
  <c r="AH138" i="8"/>
  <c r="AG138" i="8"/>
  <c r="AG139" i="8" s="1"/>
  <c r="AH137" i="8"/>
  <c r="AG136" i="8"/>
  <c r="V149" i="8"/>
  <c r="V148" i="8"/>
  <c r="U148" i="8"/>
  <c r="U149" i="8" s="1"/>
  <c r="V146" i="8"/>
  <c r="U146" i="8"/>
  <c r="U147" i="8" s="1"/>
  <c r="V145" i="8"/>
  <c r="V138" i="8"/>
  <c r="U138" i="8"/>
  <c r="U139" i="8" s="1"/>
  <c r="V137" i="8"/>
  <c r="E147" i="8"/>
  <c r="C147" i="8"/>
  <c r="B147" i="8"/>
  <c r="I146" i="8"/>
  <c r="H146" i="8"/>
  <c r="I145" i="8"/>
  <c r="I138" i="8"/>
  <c r="H138" i="8"/>
  <c r="H139" i="8" s="1"/>
  <c r="I137" i="8"/>
  <c r="H136" i="8"/>
  <c r="AY77" i="15"/>
  <c r="AY76" i="15"/>
  <c r="AX76" i="15"/>
  <c r="AX77" i="15" s="1"/>
  <c r="AY74" i="15"/>
  <c r="AX74" i="15"/>
  <c r="AX75" i="15" s="1"/>
  <c r="AY73" i="15"/>
  <c r="AY66" i="15"/>
  <c r="AX66" i="15"/>
  <c r="AX67" i="15" s="1"/>
  <c r="AY65" i="15"/>
  <c r="V77" i="15"/>
  <c r="V76" i="15"/>
  <c r="U76" i="15"/>
  <c r="U77" i="15" s="1"/>
  <c r="V74" i="15"/>
  <c r="U74" i="15"/>
  <c r="U75" i="15" s="1"/>
  <c r="V73" i="15"/>
  <c r="V66" i="15"/>
  <c r="U66" i="15"/>
  <c r="U67" i="15" s="1"/>
  <c r="V65" i="15"/>
  <c r="AY77" i="14"/>
  <c r="AY76" i="14"/>
  <c r="AX76" i="14"/>
  <c r="AX77" i="14" s="1"/>
  <c r="AY74" i="14"/>
  <c r="AX74" i="14"/>
  <c r="AX75" i="14" s="1"/>
  <c r="AY73" i="14"/>
  <c r="AY66" i="14"/>
  <c r="AX66" i="14"/>
  <c r="AX67" i="14" s="1"/>
  <c r="AY65" i="14"/>
  <c r="V77" i="14"/>
  <c r="V76" i="14"/>
  <c r="U76" i="14"/>
  <c r="U77" i="14" s="1"/>
  <c r="V74" i="14"/>
  <c r="U74" i="14"/>
  <c r="U75" i="14" s="1"/>
  <c r="V73" i="14"/>
  <c r="V66" i="14"/>
  <c r="U66" i="14"/>
  <c r="U67" i="14" s="1"/>
  <c r="V65" i="14"/>
  <c r="AH109" i="8" l="1"/>
  <c r="V90" i="8"/>
  <c r="V93" i="8"/>
  <c r="AH90" i="8"/>
  <c r="H128" i="9"/>
  <c r="V112" i="9"/>
  <c r="AY101" i="9"/>
  <c r="V131" i="9"/>
  <c r="H147" i="9"/>
  <c r="AH109" i="9"/>
  <c r="AG147" i="9"/>
  <c r="AY131" i="9"/>
  <c r="AY139" i="9"/>
  <c r="V120" i="9"/>
  <c r="V109" i="9"/>
  <c r="AG128" i="9"/>
  <c r="I109" i="9"/>
  <c r="AH128" i="9"/>
  <c r="V128" i="9"/>
  <c r="AH139" i="9"/>
  <c r="V139" i="9"/>
  <c r="AH101" i="9"/>
  <c r="I147" i="9"/>
  <c r="AY109" i="9"/>
  <c r="AG109" i="9"/>
  <c r="AY128" i="9"/>
  <c r="I120" i="8"/>
  <c r="AH120" i="8"/>
  <c r="H128" i="8"/>
  <c r="AH82" i="8"/>
  <c r="AY131" i="8"/>
  <c r="AY150" i="8"/>
  <c r="V101" i="8"/>
  <c r="AY101" i="8"/>
  <c r="H147" i="8"/>
  <c r="I109" i="8"/>
  <c r="V139" i="8"/>
  <c r="V120" i="8"/>
  <c r="AG128" i="8"/>
  <c r="I101" i="8"/>
  <c r="AG147" i="8"/>
  <c r="AY128" i="8"/>
  <c r="AH128" i="8"/>
  <c r="V128" i="8"/>
  <c r="V109" i="8"/>
  <c r="AH101" i="8"/>
  <c r="V131" i="8"/>
  <c r="V112" i="8"/>
  <c r="V147" i="8"/>
  <c r="AY139" i="8"/>
  <c r="AY147" i="9"/>
  <c r="I128" i="9"/>
  <c r="I139" i="9"/>
  <c r="V150" i="9"/>
  <c r="V150" i="8"/>
  <c r="AY147" i="8"/>
  <c r="I139" i="8"/>
  <c r="I147" i="8"/>
  <c r="AH139" i="8"/>
  <c r="AH147" i="8"/>
  <c r="I128" i="8"/>
  <c r="V75" i="15"/>
  <c r="AY78" i="15"/>
  <c r="V67" i="15"/>
  <c r="AY75" i="15"/>
  <c r="AY67" i="15"/>
  <c r="V78" i="15"/>
  <c r="AY78" i="14"/>
  <c r="V75" i="14"/>
  <c r="V78" i="14"/>
  <c r="AY67" i="14"/>
  <c r="AY75" i="14"/>
  <c r="V67" i="14"/>
  <c r="I25" i="8" l="1"/>
  <c r="H24" i="8"/>
  <c r="AG24" i="8"/>
  <c r="H24" i="9"/>
  <c r="AG24" i="9"/>
  <c r="I25" i="9"/>
  <c r="V25" i="9"/>
  <c r="AH25" i="9"/>
  <c r="AY25" i="9"/>
  <c r="H26" i="9"/>
  <c r="H27" i="9" s="1"/>
  <c r="I26" i="9"/>
  <c r="I27" i="9" s="1"/>
  <c r="U26" i="9"/>
  <c r="V26" i="9"/>
  <c r="V27" i="9" s="1"/>
  <c r="AG26" i="9"/>
  <c r="AG27" i="9" s="1"/>
  <c r="AH26" i="9"/>
  <c r="AX26" i="9"/>
  <c r="AX27" i="9" s="1"/>
  <c r="AY26" i="9"/>
  <c r="I33" i="9"/>
  <c r="V33" i="9"/>
  <c r="AH33" i="9"/>
  <c r="AY33" i="9"/>
  <c r="H34" i="9"/>
  <c r="H35" i="9" s="1"/>
  <c r="I34" i="9"/>
  <c r="I35" i="9" s="1"/>
  <c r="U34" i="9"/>
  <c r="V34" i="9"/>
  <c r="V35" i="9" s="1"/>
  <c r="AG34" i="9"/>
  <c r="AG35" i="9" s="1"/>
  <c r="AH34" i="9"/>
  <c r="AH35" i="9" s="1"/>
  <c r="AX34" i="9"/>
  <c r="AY34" i="9"/>
  <c r="B35" i="9"/>
  <c r="C35" i="9"/>
  <c r="E35" i="9"/>
  <c r="Z35" i="9"/>
  <c r="AA35" i="9"/>
  <c r="AB35" i="9"/>
  <c r="AY27" i="9" l="1"/>
  <c r="AY35" i="9"/>
  <c r="AH27" i="9"/>
  <c r="AY34" i="8"/>
  <c r="AY33" i="8"/>
  <c r="AX34" i="8"/>
  <c r="AX35" i="8" s="1"/>
  <c r="AY25" i="8"/>
  <c r="AX26" i="8"/>
  <c r="AY26" i="8"/>
  <c r="AG34" i="8"/>
  <c r="AG35" i="8" s="1"/>
  <c r="AH33" i="8"/>
  <c r="AH34" i="8"/>
  <c r="AG26" i="8"/>
  <c r="AG27" i="8" s="1"/>
  <c r="AH26" i="8"/>
  <c r="AH25" i="8"/>
  <c r="V33" i="8"/>
  <c r="V34" i="8"/>
  <c r="U34" i="8"/>
  <c r="U35" i="8" s="1"/>
  <c r="V26" i="8"/>
  <c r="V25" i="8"/>
  <c r="U26" i="8"/>
  <c r="U27" i="8" s="1"/>
  <c r="I34" i="8"/>
  <c r="I33" i="8"/>
  <c r="H34" i="8"/>
  <c r="H35" i="8" s="1"/>
  <c r="H26" i="8"/>
  <c r="H27" i="8" s="1"/>
  <c r="I26" i="8"/>
  <c r="I27" i="8" s="1"/>
  <c r="V35" i="8" l="1"/>
  <c r="AY35" i="8"/>
  <c r="AY27" i="8"/>
  <c r="AH35" i="8"/>
  <c r="AH27" i="8"/>
  <c r="V27" i="8"/>
  <c r="I35" i="8"/>
  <c r="N18" i="24" l="1"/>
  <c r="M18" i="24"/>
  <c r="G18" i="24"/>
  <c r="F18" i="24"/>
  <c r="N59" i="24"/>
  <c r="M59" i="24"/>
  <c r="G59" i="24"/>
  <c r="F59" i="24"/>
  <c r="G8" i="24"/>
  <c r="F8" i="24"/>
  <c r="N8" i="24"/>
  <c r="M8" i="24"/>
  <c r="N49" i="24"/>
  <c r="M49" i="24"/>
  <c r="G49" i="24"/>
  <c r="F49" i="24"/>
  <c r="H41" i="23" l="1"/>
  <c r="I29" i="1" l="1"/>
  <c r="I27" i="1"/>
  <c r="S67" i="24"/>
  <c r="P67" i="24"/>
  <c r="G67" i="24"/>
  <c r="D67" i="24"/>
  <c r="S66" i="24"/>
  <c r="P66" i="24"/>
  <c r="G66" i="24"/>
  <c r="D66" i="24"/>
  <c r="S65" i="24"/>
  <c r="S69" i="24" s="1"/>
  <c r="P65" i="24"/>
  <c r="G65" i="24"/>
  <c r="G69" i="24" s="1"/>
  <c r="D65" i="24"/>
  <c r="U67" i="24"/>
  <c r="R67" i="24"/>
  <c r="Q67" i="24"/>
  <c r="I67" i="24"/>
  <c r="F67" i="24"/>
  <c r="E67" i="24"/>
  <c r="U66" i="24"/>
  <c r="R66" i="24"/>
  <c r="Q66" i="24"/>
  <c r="I66" i="24"/>
  <c r="F66" i="24"/>
  <c r="E66" i="24"/>
  <c r="U65" i="24"/>
  <c r="T65" i="24"/>
  <c r="R65" i="24"/>
  <c r="Q65" i="24"/>
  <c r="I65" i="24"/>
  <c r="H65" i="24"/>
  <c r="F65" i="24"/>
  <c r="E65" i="24"/>
  <c r="U64" i="24"/>
  <c r="S64" i="24"/>
  <c r="R64" i="24"/>
  <c r="Q64" i="24"/>
  <c r="P64" i="24"/>
  <c r="I64" i="24"/>
  <c r="G64" i="24"/>
  <c r="F64" i="24"/>
  <c r="E64" i="24"/>
  <c r="D64" i="24"/>
  <c r="P26" i="24"/>
  <c r="S26" i="24"/>
  <c r="S25" i="24"/>
  <c r="S24" i="24"/>
  <c r="P25" i="24"/>
  <c r="P24" i="24"/>
  <c r="U26" i="24"/>
  <c r="R26" i="24"/>
  <c r="Q26" i="24"/>
  <c r="U25" i="24"/>
  <c r="R25" i="24"/>
  <c r="Q25" i="24"/>
  <c r="U24" i="24"/>
  <c r="T24" i="24"/>
  <c r="R24" i="24"/>
  <c r="Q24" i="24"/>
  <c r="U23" i="24"/>
  <c r="S23" i="24"/>
  <c r="R23" i="24"/>
  <c r="Q23" i="24"/>
  <c r="P23" i="24"/>
  <c r="I26" i="24"/>
  <c r="F26" i="24"/>
  <c r="I25" i="24"/>
  <c r="F25" i="24"/>
  <c r="G26" i="24"/>
  <c r="G25" i="24"/>
  <c r="G24" i="24"/>
  <c r="I24" i="24"/>
  <c r="H24" i="24"/>
  <c r="F24" i="24"/>
  <c r="I23" i="24"/>
  <c r="G23" i="24"/>
  <c r="F23" i="24"/>
  <c r="E26" i="24"/>
  <c r="E25" i="24"/>
  <c r="E24" i="24"/>
  <c r="E23" i="24"/>
  <c r="D26" i="24"/>
  <c r="D25" i="24"/>
  <c r="D24" i="24"/>
  <c r="D23" i="24"/>
  <c r="AG74" i="3"/>
  <c r="AG75" i="3" s="1"/>
  <c r="AG67" i="3"/>
  <c r="AG66" i="3"/>
  <c r="AG64" i="3"/>
  <c r="AG56" i="3"/>
  <c r="AG55" i="3"/>
  <c r="AG47" i="3"/>
  <c r="AG48" i="3" s="1"/>
  <c r="AG45" i="3"/>
  <c r="AG36" i="3"/>
  <c r="AG37" i="3" s="1"/>
  <c r="AG28" i="3"/>
  <c r="AG29" i="3" s="1"/>
  <c r="AG26" i="3"/>
  <c r="AG18" i="3"/>
  <c r="AG17" i="3"/>
  <c r="AG9" i="3"/>
  <c r="AG7" i="3"/>
  <c r="AG74" i="1"/>
  <c r="AG75" i="1" s="1"/>
  <c r="AG66" i="1"/>
  <c r="AG67" i="1" s="1"/>
  <c r="AG64" i="1"/>
  <c r="AG55" i="1"/>
  <c r="AG56" i="1" s="1"/>
  <c r="AG47" i="1"/>
  <c r="AG48" i="1" s="1"/>
  <c r="AG45" i="1"/>
  <c r="AG36" i="1"/>
  <c r="AG37" i="1" s="1"/>
  <c r="AG28" i="1"/>
  <c r="AG29" i="1" s="1"/>
  <c r="AG26" i="1"/>
  <c r="AG18" i="1"/>
  <c r="AG17" i="1"/>
  <c r="AG9" i="1"/>
  <c r="AG7" i="1"/>
  <c r="H74" i="3"/>
  <c r="H75" i="3" s="1"/>
  <c r="H66" i="3"/>
  <c r="H67" i="3" s="1"/>
  <c r="H64" i="3"/>
  <c r="H55" i="3"/>
  <c r="H56" i="3" s="1"/>
  <c r="H47" i="3"/>
  <c r="H45" i="3"/>
  <c r="H36" i="3"/>
  <c r="H37" i="3" s="1"/>
  <c r="H28" i="3"/>
  <c r="H29" i="3" s="1"/>
  <c r="H26" i="3"/>
  <c r="H17" i="3"/>
  <c r="H18" i="3" s="1"/>
  <c r="H9" i="3"/>
  <c r="H10" i="3" s="1"/>
  <c r="H7" i="3"/>
  <c r="H74" i="1"/>
  <c r="H75" i="1" s="1"/>
  <c r="H66" i="1"/>
  <c r="H67" i="1" s="1"/>
  <c r="H64" i="1"/>
  <c r="H55" i="1"/>
  <c r="H56" i="1" s="1"/>
  <c r="H47" i="1"/>
  <c r="H45" i="1"/>
  <c r="H36" i="1"/>
  <c r="H37" i="1" s="1"/>
  <c r="H28" i="1"/>
  <c r="H29" i="1" s="1"/>
  <c r="H26" i="1"/>
  <c r="H17" i="1"/>
  <c r="H18" i="1" s="1"/>
  <c r="H9" i="1"/>
  <c r="H10" i="1" s="1"/>
  <c r="H7" i="1"/>
  <c r="AG41" i="23"/>
  <c r="AG68" i="19"/>
  <c r="AG69" i="19" s="1"/>
  <c r="AG60" i="19"/>
  <c r="AG61" i="19" s="1"/>
  <c r="AG58" i="19"/>
  <c r="AG51" i="19"/>
  <c r="AG52" i="19" s="1"/>
  <c r="AG43" i="19"/>
  <c r="AG41" i="19"/>
  <c r="AG34" i="19"/>
  <c r="AG35" i="19" s="1"/>
  <c r="AG26" i="19"/>
  <c r="AG27" i="19" s="1"/>
  <c r="AG24" i="19"/>
  <c r="AG17" i="19"/>
  <c r="AG18" i="19" s="1"/>
  <c r="AG9" i="19"/>
  <c r="AG10" i="19" s="1"/>
  <c r="AG7" i="19"/>
  <c r="H68" i="19"/>
  <c r="H69" i="19" s="1"/>
  <c r="H61" i="19"/>
  <c r="H60" i="19"/>
  <c r="H58" i="19"/>
  <c r="H52" i="19"/>
  <c r="H51" i="19"/>
  <c r="H43" i="19"/>
  <c r="H41" i="19"/>
  <c r="H34" i="19"/>
  <c r="H35" i="19" s="1"/>
  <c r="H26" i="19"/>
  <c r="H27" i="19" s="1"/>
  <c r="H24" i="19"/>
  <c r="H18" i="19"/>
  <c r="H17" i="19"/>
  <c r="H9" i="19"/>
  <c r="H10" i="19" s="1"/>
  <c r="H7" i="19"/>
  <c r="AG58" i="18"/>
  <c r="H58" i="18"/>
  <c r="AG41" i="18"/>
  <c r="H41" i="18"/>
  <c r="AG69" i="22"/>
  <c r="AG68" i="22"/>
  <c r="AG60" i="22"/>
  <c r="AG61" i="22" s="1"/>
  <c r="AG58" i="22"/>
  <c r="AG51" i="22"/>
  <c r="AG52" i="22" s="1"/>
  <c r="AG43" i="22"/>
  <c r="AG41" i="22"/>
  <c r="AG34" i="22"/>
  <c r="AG35" i="22" s="1"/>
  <c r="AG26" i="22"/>
  <c r="AG27" i="22" s="1"/>
  <c r="AG24" i="22"/>
  <c r="AG17" i="22"/>
  <c r="AG18" i="22" s="1"/>
  <c r="AG10" i="22"/>
  <c r="AG9" i="22"/>
  <c r="AG7" i="22"/>
  <c r="AG68" i="23"/>
  <c r="AG69" i="23" s="1"/>
  <c r="AG60" i="23"/>
  <c r="AG61" i="23" s="1"/>
  <c r="AG58" i="23"/>
  <c r="AG51" i="23"/>
  <c r="AG52" i="23" s="1"/>
  <c r="AG43" i="23"/>
  <c r="AG34" i="23"/>
  <c r="AG35" i="23" s="1"/>
  <c r="AG26" i="23"/>
  <c r="AG27" i="23" s="1"/>
  <c r="AG24" i="23"/>
  <c r="AG17" i="23"/>
  <c r="AG18" i="23" s="1"/>
  <c r="AG9" i="23"/>
  <c r="AG10" i="23" s="1"/>
  <c r="AG7" i="23"/>
  <c r="AG68" i="9"/>
  <c r="AG60" i="9"/>
  <c r="AG61" i="9" s="1"/>
  <c r="AG58" i="9"/>
  <c r="T67" i="24" s="1"/>
  <c r="AG51" i="9"/>
  <c r="AG43" i="9"/>
  <c r="AG41" i="9"/>
  <c r="T66" i="24" s="1"/>
  <c r="AG17" i="9"/>
  <c r="AG9" i="9"/>
  <c r="AG10" i="9" s="1"/>
  <c r="AG7" i="9"/>
  <c r="T64" i="24" s="1"/>
  <c r="AG68" i="8"/>
  <c r="AG60" i="8"/>
  <c r="AG61" i="8" s="1"/>
  <c r="AG58" i="8"/>
  <c r="T26" i="24" s="1"/>
  <c r="AG51" i="8"/>
  <c r="AG43" i="8"/>
  <c r="AG41" i="8"/>
  <c r="T25" i="24" s="1"/>
  <c r="AG17" i="8"/>
  <c r="AG9" i="8"/>
  <c r="AG10" i="8" s="1"/>
  <c r="AG7" i="8"/>
  <c r="T23" i="24" s="1"/>
  <c r="AG68" i="18"/>
  <c r="AG69" i="18" s="1"/>
  <c r="AG60" i="18"/>
  <c r="AG61" i="18" s="1"/>
  <c r="AG51" i="18"/>
  <c r="AG52" i="18" s="1"/>
  <c r="AG43" i="18"/>
  <c r="AG34" i="18"/>
  <c r="AG35" i="18" s="1"/>
  <c r="AG26" i="18"/>
  <c r="AG27" i="18" s="1"/>
  <c r="AG24" i="18"/>
  <c r="AG17" i="18"/>
  <c r="AG18" i="18" s="1"/>
  <c r="AG9" i="18"/>
  <c r="AG10" i="18" s="1"/>
  <c r="AG7" i="18"/>
  <c r="AG68" i="11"/>
  <c r="AG69" i="11" s="1"/>
  <c r="AG60" i="11"/>
  <c r="AG61" i="11" s="1"/>
  <c r="AG58" i="11"/>
  <c r="AG51" i="11"/>
  <c r="AG52" i="11" s="1"/>
  <c r="AG43" i="11"/>
  <c r="AG41" i="11"/>
  <c r="AG34" i="11"/>
  <c r="AG35" i="11" s="1"/>
  <c r="AG26" i="11"/>
  <c r="AG27" i="11" s="1"/>
  <c r="AG24" i="11"/>
  <c r="AG17" i="11"/>
  <c r="AG18" i="11" s="1"/>
  <c r="AG9" i="11"/>
  <c r="AG10" i="11" s="1"/>
  <c r="AG7" i="11"/>
  <c r="AG68" i="10"/>
  <c r="AG69" i="10" s="1"/>
  <c r="AG60" i="10"/>
  <c r="AG61" i="10" s="1"/>
  <c r="AG58" i="10"/>
  <c r="AG51" i="10"/>
  <c r="AG52" i="10" s="1"/>
  <c r="AG43" i="10"/>
  <c r="AG41" i="10"/>
  <c r="AG34" i="10"/>
  <c r="AG35" i="10" s="1"/>
  <c r="AG26" i="10"/>
  <c r="AG27" i="10" s="1"/>
  <c r="AG24" i="10"/>
  <c r="AG17" i="10"/>
  <c r="AG18" i="10" s="1"/>
  <c r="AG9" i="10"/>
  <c r="AG10" i="10" s="1"/>
  <c r="AG7" i="10"/>
  <c r="AG68" i="13"/>
  <c r="AG69" i="13" s="1"/>
  <c r="AG60" i="13"/>
  <c r="AG61" i="13" s="1"/>
  <c r="AG58" i="13"/>
  <c r="AG51" i="13"/>
  <c r="AG52" i="13" s="1"/>
  <c r="AG43" i="13"/>
  <c r="AG41" i="13"/>
  <c r="AG34" i="13"/>
  <c r="AG35" i="13" s="1"/>
  <c r="AG26" i="13"/>
  <c r="AG27" i="13" s="1"/>
  <c r="AG24" i="13"/>
  <c r="AG17" i="13"/>
  <c r="AG18" i="13" s="1"/>
  <c r="AG9" i="13"/>
  <c r="AG10" i="13" s="1"/>
  <c r="AG7" i="13"/>
  <c r="AG68" i="12"/>
  <c r="AG69" i="12" s="1"/>
  <c r="AG60" i="12"/>
  <c r="AG61" i="12" s="1"/>
  <c r="AG58" i="12"/>
  <c r="AG51" i="12"/>
  <c r="AG52" i="12" s="1"/>
  <c r="AG43" i="12"/>
  <c r="AG41" i="12"/>
  <c r="AG34" i="12"/>
  <c r="AG35" i="12" s="1"/>
  <c r="AG26" i="12"/>
  <c r="AG27" i="12" s="1"/>
  <c r="AG24" i="12"/>
  <c r="AG17" i="12"/>
  <c r="AG18" i="12" s="1"/>
  <c r="AG9" i="12"/>
  <c r="AG10" i="12" s="1"/>
  <c r="AG7" i="12"/>
  <c r="H68" i="22"/>
  <c r="H69" i="22" s="1"/>
  <c r="H60" i="22"/>
  <c r="H61" i="22" s="1"/>
  <c r="H58" i="22"/>
  <c r="H51" i="22"/>
  <c r="H52" i="22" s="1"/>
  <c r="H43" i="22"/>
  <c r="H44" i="22" s="1"/>
  <c r="H41" i="22"/>
  <c r="H34" i="22"/>
  <c r="H35" i="22" s="1"/>
  <c r="H26" i="22"/>
  <c r="H27" i="22" s="1"/>
  <c r="H24" i="22"/>
  <c r="H18" i="22"/>
  <c r="H17" i="22"/>
  <c r="H9" i="22"/>
  <c r="H10" i="22" s="1"/>
  <c r="H7" i="22"/>
  <c r="H68" i="23"/>
  <c r="H69" i="23" s="1"/>
  <c r="H60" i="23"/>
  <c r="H61" i="23" s="1"/>
  <c r="H58" i="23"/>
  <c r="H51" i="23"/>
  <c r="H52" i="23" s="1"/>
  <c r="H43" i="23"/>
  <c r="H44" i="23" s="1"/>
  <c r="H34" i="23"/>
  <c r="H35" i="23" s="1"/>
  <c r="H26" i="23"/>
  <c r="H27" i="23" s="1"/>
  <c r="H24" i="23"/>
  <c r="H18" i="23"/>
  <c r="H17" i="23"/>
  <c r="H9" i="23"/>
  <c r="H10" i="23" s="1"/>
  <c r="H7" i="23"/>
  <c r="H68" i="9"/>
  <c r="H60" i="9"/>
  <c r="H61" i="9" s="1"/>
  <c r="H58" i="9"/>
  <c r="H67" i="24" s="1"/>
  <c r="H51" i="9"/>
  <c r="H43" i="9"/>
  <c r="H44" i="9" s="1"/>
  <c r="H41" i="9"/>
  <c r="H66" i="24" s="1"/>
  <c r="H17" i="9"/>
  <c r="H9" i="9"/>
  <c r="H10" i="9" s="1"/>
  <c r="H7" i="9"/>
  <c r="H64" i="24" s="1"/>
  <c r="H68" i="8"/>
  <c r="H60" i="8"/>
  <c r="H61" i="8" s="1"/>
  <c r="H58" i="8"/>
  <c r="H26" i="24" s="1"/>
  <c r="H51" i="8"/>
  <c r="H43" i="8"/>
  <c r="H44" i="8" s="1"/>
  <c r="H41" i="8"/>
  <c r="H25" i="24" s="1"/>
  <c r="H17" i="8"/>
  <c r="H9" i="8"/>
  <c r="H10" i="8" s="1"/>
  <c r="H7" i="8"/>
  <c r="H23" i="24" s="1"/>
  <c r="H68" i="18"/>
  <c r="H69" i="18" s="1"/>
  <c r="H60" i="18"/>
  <c r="H52" i="18"/>
  <c r="H51" i="18"/>
  <c r="H43" i="18"/>
  <c r="H44" i="18" s="1"/>
  <c r="H34" i="18"/>
  <c r="H35" i="18" s="1"/>
  <c r="H26" i="18"/>
  <c r="H27" i="18" s="1"/>
  <c r="H24" i="18"/>
  <c r="H18" i="18"/>
  <c r="H17" i="18"/>
  <c r="H10" i="18"/>
  <c r="H9" i="18"/>
  <c r="H7" i="18"/>
  <c r="H68" i="11"/>
  <c r="H69" i="11" s="1"/>
  <c r="H60" i="11"/>
  <c r="H61" i="11" s="1"/>
  <c r="H58" i="11"/>
  <c r="H51" i="11"/>
  <c r="H52" i="11" s="1"/>
  <c r="H43" i="11"/>
  <c r="H44" i="11" s="1"/>
  <c r="H41" i="11"/>
  <c r="H34" i="11"/>
  <c r="H35" i="11" s="1"/>
  <c r="H26" i="11"/>
  <c r="H27" i="11" s="1"/>
  <c r="H24" i="11"/>
  <c r="H18" i="11"/>
  <c r="H17" i="11"/>
  <c r="H9" i="11"/>
  <c r="H10" i="11" s="1"/>
  <c r="H7" i="11"/>
  <c r="H69" i="10"/>
  <c r="H68" i="10"/>
  <c r="H60" i="10"/>
  <c r="H61" i="10" s="1"/>
  <c r="H58" i="10"/>
  <c r="H52" i="10"/>
  <c r="H51" i="10"/>
  <c r="H43" i="10"/>
  <c r="H44" i="10" s="1"/>
  <c r="H41" i="10"/>
  <c r="H34" i="10"/>
  <c r="H35" i="10" s="1"/>
  <c r="H26" i="10"/>
  <c r="H27" i="10" s="1"/>
  <c r="H24" i="10"/>
  <c r="H17" i="10"/>
  <c r="H18" i="10" s="1"/>
  <c r="H9" i="10"/>
  <c r="H10" i="10" s="1"/>
  <c r="H7" i="10"/>
  <c r="H68" i="13"/>
  <c r="H69" i="13" s="1"/>
  <c r="H61" i="13"/>
  <c r="H60" i="13"/>
  <c r="H58" i="13"/>
  <c r="H51" i="13"/>
  <c r="H52" i="13" s="1"/>
  <c r="H43" i="13"/>
  <c r="H44" i="13" s="1"/>
  <c r="H41" i="13"/>
  <c r="H34" i="13"/>
  <c r="H35" i="13" s="1"/>
  <c r="H26" i="13"/>
  <c r="H27" i="13" s="1"/>
  <c r="H24" i="13"/>
  <c r="H18" i="13"/>
  <c r="H17" i="13"/>
  <c r="H9" i="13"/>
  <c r="H10" i="13" s="1"/>
  <c r="H7" i="13"/>
  <c r="H68" i="12"/>
  <c r="H69" i="12" s="1"/>
  <c r="H60" i="12"/>
  <c r="H61" i="12" s="1"/>
  <c r="H58" i="12"/>
  <c r="H51" i="12"/>
  <c r="H52" i="12" s="1"/>
  <c r="H43" i="12"/>
  <c r="H44" i="12" s="1"/>
  <c r="H41" i="12"/>
  <c r="H34" i="12"/>
  <c r="H35" i="12" s="1"/>
  <c r="H27" i="12"/>
  <c r="H26" i="12"/>
  <c r="H24" i="12"/>
  <c r="H18" i="12"/>
  <c r="H17" i="12"/>
  <c r="H10" i="12"/>
  <c r="H9" i="12"/>
  <c r="H7" i="12"/>
  <c r="AG68" i="21"/>
  <c r="AG69" i="21" s="1"/>
  <c r="AG60" i="21"/>
  <c r="AG61" i="21" s="1"/>
  <c r="AG58" i="21"/>
  <c r="AG51" i="21"/>
  <c r="AG52" i="21" s="1"/>
  <c r="AG43" i="21"/>
  <c r="AG41" i="21"/>
  <c r="AG34" i="21"/>
  <c r="AG35" i="21" s="1"/>
  <c r="AG26" i="21"/>
  <c r="AG27" i="21" s="1"/>
  <c r="AG24" i="21"/>
  <c r="AG17" i="21"/>
  <c r="AG18" i="21" s="1"/>
  <c r="AG9" i="21"/>
  <c r="AG10" i="21" s="1"/>
  <c r="AG7" i="21"/>
  <c r="H69" i="21"/>
  <c r="H68" i="21"/>
  <c r="H60" i="21"/>
  <c r="H58" i="21"/>
  <c r="H51" i="21"/>
  <c r="H52" i="21" s="1"/>
  <c r="H43" i="21"/>
  <c r="H44" i="21" s="1"/>
  <c r="H41" i="21"/>
  <c r="H35" i="21"/>
  <c r="H34" i="21"/>
  <c r="H26" i="21"/>
  <c r="H27" i="21" s="1"/>
  <c r="H24" i="21"/>
  <c r="H17" i="21"/>
  <c r="H18" i="21" s="1"/>
  <c r="H9" i="21"/>
  <c r="H10" i="21" s="1"/>
  <c r="H7" i="21"/>
  <c r="AG60" i="20"/>
  <c r="AG58" i="20"/>
  <c r="AG43" i="20"/>
  <c r="AG41" i="20"/>
  <c r="AG24" i="20"/>
  <c r="AG68" i="20"/>
  <c r="AG69" i="20" s="1"/>
  <c r="AG51" i="20"/>
  <c r="AG52" i="20" s="1"/>
  <c r="AG34" i="20"/>
  <c r="AG35" i="20" s="1"/>
  <c r="AG26" i="20"/>
  <c r="AG27" i="20" s="1"/>
  <c r="AG17" i="20"/>
  <c r="AG18" i="20" s="1"/>
  <c r="AG9" i="20"/>
  <c r="AG10" i="20" s="1"/>
  <c r="AG7" i="20"/>
  <c r="H60" i="20"/>
  <c r="H58" i="20"/>
  <c r="H43" i="20"/>
  <c r="H44" i="20" s="1"/>
  <c r="H41" i="20"/>
  <c r="H24" i="20"/>
  <c r="H68" i="20"/>
  <c r="H69" i="20" s="1"/>
  <c r="H51" i="20"/>
  <c r="H52" i="20" s="1"/>
  <c r="H34" i="20"/>
  <c r="H35" i="20" s="1"/>
  <c r="H26" i="20"/>
  <c r="H27" i="20" s="1"/>
  <c r="H18" i="20"/>
  <c r="H17" i="20"/>
  <c r="H10" i="20"/>
  <c r="H9" i="20"/>
  <c r="H7" i="20"/>
  <c r="AG74" i="5"/>
  <c r="AG75" i="5" s="1"/>
  <c r="AG67" i="5"/>
  <c r="AG66" i="5"/>
  <c r="AG64" i="5"/>
  <c r="AG55" i="5"/>
  <c r="AG56" i="5" s="1"/>
  <c r="AG47" i="5"/>
  <c r="AG48" i="5" s="1"/>
  <c r="AG45" i="5"/>
  <c r="AG36" i="5"/>
  <c r="AG37" i="5" s="1"/>
  <c r="AG28" i="5"/>
  <c r="AG29" i="5" s="1"/>
  <c r="AG26" i="5"/>
  <c r="AG18" i="5"/>
  <c r="AG17" i="5"/>
  <c r="AG9" i="5"/>
  <c r="AG7" i="5"/>
  <c r="H74" i="5"/>
  <c r="H75" i="5" s="1"/>
  <c r="H66" i="5"/>
  <c r="H67" i="5" s="1"/>
  <c r="H64" i="5"/>
  <c r="H55" i="5"/>
  <c r="H56" i="5" s="1"/>
  <c r="H47" i="5"/>
  <c r="H45" i="5"/>
  <c r="H36" i="5"/>
  <c r="H37" i="5" s="1"/>
  <c r="H28" i="5"/>
  <c r="H29" i="5" s="1"/>
  <c r="H26" i="5"/>
  <c r="H17" i="5"/>
  <c r="H18" i="5" s="1"/>
  <c r="H9" i="5"/>
  <c r="H10" i="5" s="1"/>
  <c r="H7" i="5"/>
  <c r="AG64" i="4"/>
  <c r="AG45" i="4"/>
  <c r="AG26" i="4"/>
  <c r="AG7" i="4"/>
  <c r="H64" i="4"/>
  <c r="H45" i="4"/>
  <c r="H26" i="4"/>
  <c r="H7" i="4"/>
  <c r="H74" i="4"/>
  <c r="H75" i="4" s="1"/>
  <c r="H66" i="4"/>
  <c r="H67" i="4" s="1"/>
  <c r="H55" i="4"/>
  <c r="H56" i="4" s="1"/>
  <c r="H47" i="4"/>
  <c r="H36" i="4"/>
  <c r="H37" i="4" s="1"/>
  <c r="H28" i="4"/>
  <c r="H29" i="4" s="1"/>
  <c r="H17" i="4"/>
  <c r="H18" i="4" s="1"/>
  <c r="H9" i="4"/>
  <c r="H10" i="4" s="1"/>
  <c r="AG68" i="7"/>
  <c r="AG69" i="7" s="1"/>
  <c r="AG60" i="7"/>
  <c r="AG61" i="7" s="1"/>
  <c r="AG58" i="7"/>
  <c r="AG51" i="7"/>
  <c r="AG52" i="7" s="1"/>
  <c r="AG43" i="7"/>
  <c r="AG41" i="7"/>
  <c r="AG34" i="7"/>
  <c r="AG35" i="7" s="1"/>
  <c r="AG26" i="7"/>
  <c r="AG27" i="7" s="1"/>
  <c r="AG24" i="7"/>
  <c r="AG17" i="7"/>
  <c r="AG18" i="7" s="1"/>
  <c r="AG9" i="7"/>
  <c r="AG10" i="7" s="1"/>
  <c r="AG7" i="7"/>
  <c r="AG68" i="6"/>
  <c r="AG69" i="6" s="1"/>
  <c r="AG60" i="6"/>
  <c r="AG61" i="6" s="1"/>
  <c r="AG58" i="6"/>
  <c r="AG51" i="6"/>
  <c r="AG52" i="6" s="1"/>
  <c r="AG43" i="6"/>
  <c r="AG41" i="6"/>
  <c r="AG34" i="6"/>
  <c r="AG35" i="6" s="1"/>
  <c r="AG26" i="6"/>
  <c r="AG27" i="6" s="1"/>
  <c r="AG24" i="6"/>
  <c r="AG17" i="6"/>
  <c r="AG18" i="6" s="1"/>
  <c r="AG9" i="6"/>
  <c r="AG10" i="6" s="1"/>
  <c r="AG7" i="6"/>
  <c r="H69" i="7"/>
  <c r="H68" i="7"/>
  <c r="H60" i="7"/>
  <c r="H61" i="7" s="1"/>
  <c r="H58" i="7"/>
  <c r="H51" i="7"/>
  <c r="H52" i="7" s="1"/>
  <c r="H43" i="7"/>
  <c r="H44" i="7" s="1"/>
  <c r="H41" i="7"/>
  <c r="H34" i="7"/>
  <c r="H35" i="7" s="1"/>
  <c r="H26" i="7"/>
  <c r="H24" i="7"/>
  <c r="H17" i="7"/>
  <c r="H18" i="7" s="1"/>
  <c r="H9" i="7"/>
  <c r="H10" i="7" s="1"/>
  <c r="H7" i="7"/>
  <c r="H69" i="6"/>
  <c r="H68" i="6"/>
  <c r="H60" i="6"/>
  <c r="H61" i="6" s="1"/>
  <c r="H58" i="6"/>
  <c r="H51" i="6"/>
  <c r="H52" i="6" s="1"/>
  <c r="H43" i="6"/>
  <c r="H44" i="6" s="1"/>
  <c r="H41" i="6"/>
  <c r="H34" i="6"/>
  <c r="H35" i="6" s="1"/>
  <c r="H26" i="6"/>
  <c r="H27" i="6" s="1"/>
  <c r="H24" i="6"/>
  <c r="H17" i="6"/>
  <c r="H18" i="6" s="1"/>
  <c r="H9" i="6"/>
  <c r="H10" i="6" s="1"/>
  <c r="H7" i="6"/>
  <c r="AG74" i="15"/>
  <c r="AG66" i="15"/>
  <c r="AG67" i="15" s="1"/>
  <c r="AG64" i="15"/>
  <c r="O67" i="24" s="1"/>
  <c r="AG55" i="15"/>
  <c r="AG47" i="15"/>
  <c r="AG45" i="15"/>
  <c r="O66" i="24" s="1"/>
  <c r="AG36" i="15"/>
  <c r="AG28" i="15"/>
  <c r="AG29" i="15" s="1"/>
  <c r="AG26" i="15"/>
  <c r="O65" i="24" s="1"/>
  <c r="AG17" i="15"/>
  <c r="AG9" i="15"/>
  <c r="AG10" i="15" s="1"/>
  <c r="AG7" i="15"/>
  <c r="O64" i="24" s="1"/>
  <c r="H74" i="15"/>
  <c r="H66" i="15"/>
  <c r="H67" i="15" s="1"/>
  <c r="H64" i="15"/>
  <c r="C67" i="24" s="1"/>
  <c r="H55" i="15"/>
  <c r="H47" i="15"/>
  <c r="H48" i="15" s="1"/>
  <c r="H45" i="15"/>
  <c r="C66" i="24" s="1"/>
  <c r="H36" i="15"/>
  <c r="H28" i="15"/>
  <c r="H29" i="15" s="1"/>
  <c r="H26" i="15"/>
  <c r="C65" i="24" s="1"/>
  <c r="H17" i="15"/>
  <c r="H9" i="15"/>
  <c r="H10" i="15" s="1"/>
  <c r="H7" i="15"/>
  <c r="C64" i="24" s="1"/>
  <c r="AG64" i="14"/>
  <c r="O26" i="24" s="1"/>
  <c r="AG7" i="14"/>
  <c r="O23" i="24" s="1"/>
  <c r="AG26" i="14"/>
  <c r="O24" i="24" s="1"/>
  <c r="AG45" i="14"/>
  <c r="O25" i="24" s="1"/>
  <c r="H64" i="14"/>
  <c r="C26" i="24" s="1"/>
  <c r="H45" i="14"/>
  <c r="C25" i="24" s="1"/>
  <c r="H26" i="14"/>
  <c r="C24" i="24" s="1"/>
  <c r="H7" i="14"/>
  <c r="C23" i="24" s="1"/>
  <c r="H9" i="14"/>
  <c r="P28" i="24" l="1"/>
  <c r="P69" i="24"/>
  <c r="L23" i="24"/>
  <c r="D69" i="24"/>
  <c r="G28" i="24"/>
  <c r="K23" i="24"/>
  <c r="S28" i="24"/>
  <c r="L64" i="24"/>
  <c r="T69" i="24"/>
  <c r="K64" i="24"/>
  <c r="O69" i="24"/>
  <c r="W65" i="24"/>
  <c r="X65" i="24"/>
  <c r="D28" i="24"/>
  <c r="H69" i="24"/>
  <c r="H28" i="24"/>
  <c r="T28" i="24"/>
  <c r="C69" i="24"/>
  <c r="L65" i="24"/>
  <c r="O28" i="24"/>
  <c r="C28" i="24"/>
  <c r="L24" i="24"/>
  <c r="X24" i="24"/>
  <c r="K57" i="24"/>
  <c r="D57" i="24"/>
  <c r="K16" i="24"/>
  <c r="D16" i="24"/>
  <c r="AY77" i="5"/>
  <c r="AY78" i="5" s="1"/>
  <c r="AY76" i="5"/>
  <c r="AX76" i="5"/>
  <c r="AX77" i="5" s="1"/>
  <c r="AY74" i="5"/>
  <c r="AY75" i="5" s="1"/>
  <c r="AX74" i="5"/>
  <c r="AX75" i="5" s="1"/>
  <c r="AY73" i="5"/>
  <c r="AY66" i="5"/>
  <c r="AY67" i="5" s="1"/>
  <c r="AX66" i="5"/>
  <c r="AY65" i="5"/>
  <c r="AY77" i="4"/>
  <c r="AY78" i="4" s="1"/>
  <c r="AY76" i="4"/>
  <c r="AX76" i="4"/>
  <c r="AX77" i="4" s="1"/>
  <c r="AY74" i="4"/>
  <c r="AY75" i="4" s="1"/>
  <c r="AX74" i="4"/>
  <c r="AY73" i="4"/>
  <c r="AY66" i="4"/>
  <c r="AY67" i="4" s="1"/>
  <c r="AX66" i="4"/>
  <c r="AX67" i="4" s="1"/>
  <c r="AY65" i="4"/>
  <c r="V77" i="4"/>
  <c r="V78" i="4" s="1"/>
  <c r="V76" i="4"/>
  <c r="U76" i="4"/>
  <c r="U77" i="4" s="1"/>
  <c r="V74" i="4"/>
  <c r="V75" i="4" s="1"/>
  <c r="U74" i="4"/>
  <c r="U75" i="4" s="1"/>
  <c r="V73" i="4"/>
  <c r="V66" i="4"/>
  <c r="V67" i="4" s="1"/>
  <c r="U66" i="4"/>
  <c r="U67" i="4" s="1"/>
  <c r="V65" i="4"/>
  <c r="K56" i="24"/>
  <c r="D56" i="24"/>
  <c r="AY58" i="5"/>
  <c r="AY59" i="5" s="1"/>
  <c r="AY57" i="5"/>
  <c r="AX57" i="5"/>
  <c r="AY55" i="5"/>
  <c r="AY56" i="5" s="1"/>
  <c r="AX55" i="5"/>
  <c r="AX56" i="5" s="1"/>
  <c r="AY54" i="5"/>
  <c r="AY47" i="5"/>
  <c r="AY48" i="5" s="1"/>
  <c r="AX47" i="5"/>
  <c r="AY46" i="5"/>
  <c r="K15" i="24"/>
  <c r="D15" i="24"/>
  <c r="AY58" i="4"/>
  <c r="AY59" i="4" s="1"/>
  <c r="AY57" i="4"/>
  <c r="AX57" i="4"/>
  <c r="AX58" i="4" s="1"/>
  <c r="AY55" i="4"/>
  <c r="AY56" i="4" s="1"/>
  <c r="AX55" i="4"/>
  <c r="AX56" i="4" s="1"/>
  <c r="AY54" i="4"/>
  <c r="AY47" i="4"/>
  <c r="AY48" i="4" s="1"/>
  <c r="AX47" i="4"/>
  <c r="AY46" i="4"/>
  <c r="V59" i="4"/>
  <c r="V58" i="4"/>
  <c r="V57" i="4"/>
  <c r="U57" i="4"/>
  <c r="U58" i="4" s="1"/>
  <c r="V55" i="4"/>
  <c r="V56" i="4" s="1"/>
  <c r="U55" i="4"/>
  <c r="U56" i="4" s="1"/>
  <c r="V54" i="4"/>
  <c r="V47" i="4"/>
  <c r="V48" i="4" s="1"/>
  <c r="U47" i="4"/>
  <c r="U48" i="4" s="1"/>
  <c r="V46" i="4"/>
  <c r="K55" i="24"/>
  <c r="D55" i="24"/>
  <c r="AY39" i="5"/>
  <c r="AY40" i="5" s="1"/>
  <c r="AY38" i="5"/>
  <c r="AX38" i="5"/>
  <c r="AX39" i="5" s="1"/>
  <c r="AY36" i="5"/>
  <c r="AY37" i="5" s="1"/>
  <c r="AX36" i="5"/>
  <c r="AX37" i="5" s="1"/>
  <c r="AY35" i="5"/>
  <c r="AY28" i="5"/>
  <c r="AY29" i="5" s="1"/>
  <c r="AX28" i="5"/>
  <c r="AX29" i="5" s="1"/>
  <c r="AY27" i="5"/>
  <c r="V39" i="5"/>
  <c r="V40" i="5" s="1"/>
  <c r="U39" i="5"/>
  <c r="V38" i="5"/>
  <c r="U38" i="5"/>
  <c r="V36" i="5"/>
  <c r="V37" i="5" s="1"/>
  <c r="U36" i="5"/>
  <c r="U37" i="5" s="1"/>
  <c r="V35" i="5"/>
  <c r="V29" i="5"/>
  <c r="U29" i="5"/>
  <c r="V28" i="5"/>
  <c r="U28" i="5"/>
  <c r="V27" i="5"/>
  <c r="K14" i="24"/>
  <c r="AY39" i="4"/>
  <c r="AY40" i="4" s="1"/>
  <c r="AY38" i="4"/>
  <c r="AX38" i="4"/>
  <c r="AX39" i="4" s="1"/>
  <c r="AY36" i="4"/>
  <c r="AY37" i="4" s="1"/>
  <c r="AX36" i="4"/>
  <c r="AX37" i="4" s="1"/>
  <c r="AY35" i="4"/>
  <c r="AY28" i="4"/>
  <c r="AY29" i="4" s="1"/>
  <c r="AX28" i="4"/>
  <c r="AX29" i="4" s="1"/>
  <c r="AY27" i="4"/>
  <c r="K54" i="24"/>
  <c r="D54" i="24"/>
  <c r="AH17" i="5"/>
  <c r="AH18" i="5" s="1"/>
  <c r="AH16" i="5"/>
  <c r="AH9" i="5"/>
  <c r="AH10" i="5" s="1"/>
  <c r="AH8" i="5"/>
  <c r="AY20" i="5"/>
  <c r="AY21" i="5" s="1"/>
  <c r="AY19" i="5"/>
  <c r="AX19" i="5"/>
  <c r="AY17" i="5"/>
  <c r="AY18" i="5" s="1"/>
  <c r="AX17" i="5"/>
  <c r="AY16" i="5"/>
  <c r="AY9" i="5"/>
  <c r="AY10" i="5" s="1"/>
  <c r="AX9" i="5"/>
  <c r="AX10" i="5" s="1"/>
  <c r="AY8" i="5"/>
  <c r="V21" i="5"/>
  <c r="V20" i="5"/>
  <c r="V19" i="5"/>
  <c r="U19" i="5"/>
  <c r="U20" i="5" s="1"/>
  <c r="V17" i="5"/>
  <c r="V18" i="5" s="1"/>
  <c r="U17" i="5"/>
  <c r="U18" i="5" s="1"/>
  <c r="V16" i="5"/>
  <c r="V9" i="5"/>
  <c r="V10" i="5" s="1"/>
  <c r="U9" i="5"/>
  <c r="V8" i="5"/>
  <c r="K13" i="24"/>
  <c r="D13" i="24"/>
  <c r="AY20" i="4"/>
  <c r="AY21" i="4" s="1"/>
  <c r="AY19" i="4"/>
  <c r="AX19" i="4"/>
  <c r="AX20" i="4" s="1"/>
  <c r="AY17" i="4"/>
  <c r="AY18" i="4" s="1"/>
  <c r="AX17" i="4"/>
  <c r="AX18" i="4" s="1"/>
  <c r="AY16" i="4"/>
  <c r="AY9" i="4"/>
  <c r="AY10" i="4" s="1"/>
  <c r="AX9" i="4"/>
  <c r="AX10" i="4" s="1"/>
  <c r="AY8" i="4"/>
  <c r="V21" i="4"/>
  <c r="V20" i="4"/>
  <c r="U20" i="4"/>
  <c r="V19" i="4"/>
  <c r="U19" i="4"/>
  <c r="V18" i="4"/>
  <c r="U18" i="4"/>
  <c r="V17" i="4"/>
  <c r="U17" i="4"/>
  <c r="V16" i="4"/>
  <c r="V10" i="4"/>
  <c r="U10" i="4"/>
  <c r="V9" i="4"/>
  <c r="U9" i="4"/>
  <c r="V8" i="4"/>
  <c r="J54" i="24"/>
  <c r="C54" i="24"/>
  <c r="J13" i="24"/>
  <c r="C13" i="24"/>
  <c r="AY20" i="3"/>
  <c r="AY21" i="3" s="1"/>
  <c r="AY19" i="3"/>
  <c r="AX19" i="3"/>
  <c r="AX20" i="3" s="1"/>
  <c r="AY17" i="3"/>
  <c r="AY18" i="3" s="1"/>
  <c r="AX17" i="3"/>
  <c r="AY16" i="3"/>
  <c r="AY10" i="3"/>
  <c r="AY9" i="3"/>
  <c r="AX9" i="3"/>
  <c r="AX10" i="3" s="1"/>
  <c r="AY8" i="3"/>
  <c r="V20" i="3"/>
  <c r="V21" i="3" s="1"/>
  <c r="V19" i="3"/>
  <c r="U19" i="3"/>
  <c r="U20" i="3" s="1"/>
  <c r="V17" i="3"/>
  <c r="V18" i="3" s="1"/>
  <c r="U17" i="3"/>
  <c r="U18" i="3" s="1"/>
  <c r="V16" i="3"/>
  <c r="V9" i="3"/>
  <c r="V10" i="3" s="1"/>
  <c r="U9" i="3"/>
  <c r="U10" i="3" s="1"/>
  <c r="V8" i="3"/>
  <c r="AY20" i="1"/>
  <c r="AY21" i="1" s="1"/>
  <c r="AY19" i="1"/>
  <c r="AX19" i="1"/>
  <c r="AX20" i="1" s="1"/>
  <c r="AY17" i="1"/>
  <c r="AY18" i="1" s="1"/>
  <c r="AX17" i="1"/>
  <c r="AY16" i="1"/>
  <c r="AY9" i="1"/>
  <c r="AY10" i="1" s="1"/>
  <c r="AX9" i="1"/>
  <c r="AY8" i="1"/>
  <c r="V20" i="1"/>
  <c r="V21" i="1" s="1"/>
  <c r="V19" i="1"/>
  <c r="U19" i="1"/>
  <c r="U20" i="1" s="1"/>
  <c r="V17" i="1"/>
  <c r="V18" i="1" s="1"/>
  <c r="U17" i="1"/>
  <c r="U18" i="1" s="1"/>
  <c r="V16" i="1"/>
  <c r="V9" i="1"/>
  <c r="V10" i="1" s="1"/>
  <c r="U9" i="1"/>
  <c r="U10" i="1" s="1"/>
  <c r="V8" i="1"/>
  <c r="AY77" i="3"/>
  <c r="AY78" i="3" s="1"/>
  <c r="AY76" i="3"/>
  <c r="AX76" i="3"/>
  <c r="AX77" i="3" s="1"/>
  <c r="AY74" i="3"/>
  <c r="AY75" i="3" s="1"/>
  <c r="AX74" i="3"/>
  <c r="AX75" i="3" s="1"/>
  <c r="AY73" i="3"/>
  <c r="AY66" i="3"/>
  <c r="AY67" i="3" s="1"/>
  <c r="AX66" i="3"/>
  <c r="AY65" i="3"/>
  <c r="V77" i="3"/>
  <c r="V78" i="3" s="1"/>
  <c r="V76" i="3"/>
  <c r="U76" i="3"/>
  <c r="C57" i="24" s="1"/>
  <c r="V74" i="3"/>
  <c r="V75" i="3" s="1"/>
  <c r="U74" i="3"/>
  <c r="U75" i="3" s="1"/>
  <c r="V73" i="3"/>
  <c r="V66" i="3"/>
  <c r="V67" i="3" s="1"/>
  <c r="U66" i="3"/>
  <c r="U67" i="3" s="1"/>
  <c r="V65" i="3"/>
  <c r="J57" i="24"/>
  <c r="J16" i="24"/>
  <c r="C16" i="24"/>
  <c r="AY78" i="1"/>
  <c r="AY77" i="1"/>
  <c r="AY76" i="1"/>
  <c r="AX76" i="1"/>
  <c r="AX77" i="1" s="1"/>
  <c r="AY74" i="1"/>
  <c r="AY75" i="1" s="1"/>
  <c r="AX74" i="1"/>
  <c r="AY73" i="1"/>
  <c r="AY66" i="1"/>
  <c r="AY67" i="1" s="1"/>
  <c r="AX66" i="1"/>
  <c r="AY65" i="1"/>
  <c r="V78" i="1"/>
  <c r="V77" i="1"/>
  <c r="V76" i="1"/>
  <c r="U76" i="1"/>
  <c r="U77" i="1" s="1"/>
  <c r="V74" i="1"/>
  <c r="V75" i="1" s="1"/>
  <c r="U74" i="1"/>
  <c r="U75" i="1" s="1"/>
  <c r="V73" i="1"/>
  <c r="V66" i="1"/>
  <c r="V67" i="1" s="1"/>
  <c r="U66" i="1"/>
  <c r="U67" i="1" s="1"/>
  <c r="V65" i="1"/>
  <c r="J56" i="24"/>
  <c r="J55" i="24"/>
  <c r="C56" i="24"/>
  <c r="C55" i="24"/>
  <c r="AY39" i="3"/>
  <c r="AY40" i="3" s="1"/>
  <c r="AY38" i="3"/>
  <c r="AX38" i="3"/>
  <c r="AY36" i="3"/>
  <c r="AY37" i="3" s="1"/>
  <c r="AX36" i="3"/>
  <c r="AX37" i="3" s="1"/>
  <c r="AY35" i="3"/>
  <c r="AY28" i="3"/>
  <c r="AY29" i="3" s="1"/>
  <c r="AX28" i="3"/>
  <c r="AX29" i="3" s="1"/>
  <c r="AY27" i="3"/>
  <c r="V39" i="3"/>
  <c r="V40" i="3" s="1"/>
  <c r="V38" i="3"/>
  <c r="U38" i="3"/>
  <c r="V36" i="3"/>
  <c r="V37" i="3" s="1"/>
  <c r="U36" i="3"/>
  <c r="U37" i="3" s="1"/>
  <c r="V35" i="3"/>
  <c r="U29" i="3"/>
  <c r="V28" i="3"/>
  <c r="V29" i="3" s="1"/>
  <c r="U28" i="3"/>
  <c r="V27" i="3"/>
  <c r="J14" i="24"/>
  <c r="C14" i="24"/>
  <c r="AY39" i="1"/>
  <c r="AY40" i="1" s="1"/>
  <c r="AY38" i="1"/>
  <c r="AX38" i="1"/>
  <c r="AY36" i="1"/>
  <c r="AY37" i="1" s="1"/>
  <c r="AX36" i="1"/>
  <c r="AX37" i="1" s="1"/>
  <c r="AY35" i="1"/>
  <c r="AX29" i="1"/>
  <c r="AY28" i="1"/>
  <c r="AY29" i="1" s="1"/>
  <c r="AX28" i="1"/>
  <c r="AY27" i="1"/>
  <c r="V39" i="1"/>
  <c r="V40" i="1" s="1"/>
  <c r="V38" i="1"/>
  <c r="U38" i="1"/>
  <c r="V36" i="1"/>
  <c r="V37" i="1" s="1"/>
  <c r="U36" i="1"/>
  <c r="U37" i="1" s="1"/>
  <c r="V35" i="1"/>
  <c r="V28" i="1"/>
  <c r="V29" i="1" s="1"/>
  <c r="U28" i="1"/>
  <c r="U29" i="1" s="1"/>
  <c r="V27" i="1"/>
  <c r="J15" i="24"/>
  <c r="C15" i="24"/>
  <c r="AY58" i="3"/>
  <c r="AY59" i="3" s="1"/>
  <c r="AY57" i="3"/>
  <c r="AX57" i="3"/>
  <c r="AY55" i="3"/>
  <c r="AY56" i="3" s="1"/>
  <c r="AX55" i="3"/>
  <c r="AX56" i="3" s="1"/>
  <c r="AY54" i="3"/>
  <c r="AY47" i="3"/>
  <c r="AY48" i="3" s="1"/>
  <c r="AX47" i="3"/>
  <c r="AX48" i="3" s="1"/>
  <c r="AY46" i="3"/>
  <c r="AH55" i="3"/>
  <c r="AH56" i="3" s="1"/>
  <c r="AH54" i="3"/>
  <c r="AH47" i="3"/>
  <c r="AH48" i="3" s="1"/>
  <c r="AH46" i="3"/>
  <c r="V58" i="3"/>
  <c r="V59" i="3" s="1"/>
  <c r="V57" i="3"/>
  <c r="U57" i="3"/>
  <c r="V55" i="3"/>
  <c r="V56" i="3" s="1"/>
  <c r="U55" i="3"/>
  <c r="U56" i="3" s="1"/>
  <c r="V54" i="3"/>
  <c r="V47" i="3"/>
  <c r="V48" i="3" s="1"/>
  <c r="U47" i="3"/>
  <c r="U48" i="3" s="1"/>
  <c r="V46" i="3"/>
  <c r="I55" i="3"/>
  <c r="I56" i="3" s="1"/>
  <c r="I54" i="3"/>
  <c r="I48" i="3"/>
  <c r="I47" i="3"/>
  <c r="I46" i="3"/>
  <c r="AY55" i="1"/>
  <c r="AY54" i="1"/>
  <c r="AY57" i="1"/>
  <c r="AY58" i="1"/>
  <c r="AY59" i="1" s="1"/>
  <c r="AX57" i="1"/>
  <c r="V58" i="1"/>
  <c r="V57" i="1"/>
  <c r="U57" i="1"/>
  <c r="V35" i="10"/>
  <c r="V34" i="10"/>
  <c r="V33" i="10"/>
  <c r="V26" i="10"/>
  <c r="V27" i="10" s="1"/>
  <c r="V25" i="10"/>
  <c r="V34" i="11"/>
  <c r="V35" i="11" s="1"/>
  <c r="V33" i="11"/>
  <c r="V26" i="11"/>
  <c r="V27" i="11" s="1"/>
  <c r="V25" i="11"/>
  <c r="AY35" i="10"/>
  <c r="AY34" i="10"/>
  <c r="AY33" i="10"/>
  <c r="AY27" i="10"/>
  <c r="AY26" i="10"/>
  <c r="AY25" i="10"/>
  <c r="AY34" i="11"/>
  <c r="AY35" i="11" s="1"/>
  <c r="AY33" i="11"/>
  <c r="AY26" i="11"/>
  <c r="AY27" i="11" s="1"/>
  <c r="AY25" i="11"/>
  <c r="AY68" i="9"/>
  <c r="AY67" i="9"/>
  <c r="AY60" i="9"/>
  <c r="AY59" i="9"/>
  <c r="AY51" i="9"/>
  <c r="AY50" i="9"/>
  <c r="AY43" i="9"/>
  <c r="AY42" i="9"/>
  <c r="AY17" i="9"/>
  <c r="AY16" i="9"/>
  <c r="AY9" i="9"/>
  <c r="AY8" i="9"/>
  <c r="AY68" i="8"/>
  <c r="AY67" i="8"/>
  <c r="AY60" i="8"/>
  <c r="AY59" i="8"/>
  <c r="AY51" i="8"/>
  <c r="AY50" i="8"/>
  <c r="AY43" i="8"/>
  <c r="AY42" i="8"/>
  <c r="AY17" i="8"/>
  <c r="AY18" i="8" s="1"/>
  <c r="AY16" i="8"/>
  <c r="AY9" i="8"/>
  <c r="AY10" i="8" s="1"/>
  <c r="AY8" i="8"/>
  <c r="AY68" i="7"/>
  <c r="AY69" i="7" s="1"/>
  <c r="AY67" i="7"/>
  <c r="AY60" i="7"/>
  <c r="AY61" i="7" s="1"/>
  <c r="AY59" i="7"/>
  <c r="AY51" i="7"/>
  <c r="AY52" i="7" s="1"/>
  <c r="AY50" i="7"/>
  <c r="AY43" i="7"/>
  <c r="AY44" i="7" s="1"/>
  <c r="AY42" i="7"/>
  <c r="AY34" i="7"/>
  <c r="AY33" i="7"/>
  <c r="AY35" i="7" s="1"/>
  <c r="AY27" i="7"/>
  <c r="AY26" i="7"/>
  <c r="AY25" i="7"/>
  <c r="AY17" i="7"/>
  <c r="AY18" i="7" s="1"/>
  <c r="AY16" i="7"/>
  <c r="AY9" i="7"/>
  <c r="AY10" i="7" s="1"/>
  <c r="AY8" i="7"/>
  <c r="AY69" i="6"/>
  <c r="AY68" i="6"/>
  <c r="AY67" i="6"/>
  <c r="AY60" i="6"/>
  <c r="AY61" i="6" s="1"/>
  <c r="AY59" i="6"/>
  <c r="AY51" i="6"/>
  <c r="AY52" i="6" s="1"/>
  <c r="AY50" i="6"/>
  <c r="AY43" i="6"/>
  <c r="AY44" i="6" s="1"/>
  <c r="AY42" i="6"/>
  <c r="AY34" i="6"/>
  <c r="AY35" i="6" s="1"/>
  <c r="AY33" i="6"/>
  <c r="AY26" i="6"/>
  <c r="AY27" i="6" s="1"/>
  <c r="AY25" i="6"/>
  <c r="AY17" i="6"/>
  <c r="AY18" i="6" s="1"/>
  <c r="AY16" i="6"/>
  <c r="AY9" i="6"/>
  <c r="AY10" i="6" s="1"/>
  <c r="AY8" i="6"/>
  <c r="V68" i="9"/>
  <c r="V69" i="9" s="1"/>
  <c r="V67" i="9"/>
  <c r="V60" i="9"/>
  <c r="V59" i="9"/>
  <c r="V51" i="9"/>
  <c r="V50" i="9"/>
  <c r="V43" i="9"/>
  <c r="V42" i="9"/>
  <c r="V17" i="9"/>
  <c r="V16" i="9"/>
  <c r="V18" i="9" s="1"/>
  <c r="V9" i="9"/>
  <c r="V8" i="9"/>
  <c r="V68" i="8"/>
  <c r="V67" i="8"/>
  <c r="V60" i="8"/>
  <c r="V59" i="8"/>
  <c r="V51" i="8"/>
  <c r="V50" i="8"/>
  <c r="V43" i="8"/>
  <c r="V42" i="8"/>
  <c r="V17" i="8"/>
  <c r="V16" i="8"/>
  <c r="V9" i="8"/>
  <c r="V8" i="8"/>
  <c r="V68" i="7"/>
  <c r="V69" i="7" s="1"/>
  <c r="V67" i="7"/>
  <c r="V60" i="7"/>
  <c r="V61" i="7" s="1"/>
  <c r="V59" i="7"/>
  <c r="V51" i="7"/>
  <c r="V52" i="7" s="1"/>
  <c r="V50" i="7"/>
  <c r="V43" i="7"/>
  <c r="V44" i="7" s="1"/>
  <c r="V42" i="7"/>
  <c r="V34" i="7"/>
  <c r="V35" i="7" s="1"/>
  <c r="V33" i="7"/>
  <c r="V27" i="7"/>
  <c r="V26" i="7"/>
  <c r="V25" i="7"/>
  <c r="V17" i="7"/>
  <c r="V18" i="7" s="1"/>
  <c r="V16" i="7"/>
  <c r="V9" i="7"/>
  <c r="V10" i="7" s="1"/>
  <c r="V8" i="7"/>
  <c r="V68" i="6"/>
  <c r="V69" i="6" s="1"/>
  <c r="V67" i="6"/>
  <c r="V60" i="6"/>
  <c r="V61" i="6" s="1"/>
  <c r="V59" i="6"/>
  <c r="V51" i="6"/>
  <c r="V52" i="6" s="1"/>
  <c r="V50" i="6"/>
  <c r="V43" i="6"/>
  <c r="V44" i="6" s="1"/>
  <c r="V42" i="6"/>
  <c r="V34" i="6"/>
  <c r="V35" i="6" s="1"/>
  <c r="V33" i="6"/>
  <c r="V27" i="6"/>
  <c r="V26" i="6"/>
  <c r="V25" i="6"/>
  <c r="V17" i="6"/>
  <c r="V18" i="6" s="1"/>
  <c r="V16" i="6"/>
  <c r="V9" i="6"/>
  <c r="V10" i="6" s="1"/>
  <c r="V8" i="6"/>
  <c r="AH68" i="22"/>
  <c r="AH69" i="22" s="1"/>
  <c r="AH67" i="22"/>
  <c r="AH60" i="22"/>
  <c r="AH61" i="22" s="1"/>
  <c r="AH59" i="22"/>
  <c r="AH51" i="22"/>
  <c r="AH52" i="22" s="1"/>
  <c r="AH50" i="22"/>
  <c r="AH43" i="22"/>
  <c r="AH44" i="22" s="1"/>
  <c r="AH42" i="22"/>
  <c r="AH34" i="22"/>
  <c r="AH35" i="22" s="1"/>
  <c r="AH33" i="22"/>
  <c r="AH27" i="22"/>
  <c r="AH26" i="22"/>
  <c r="AH25" i="22"/>
  <c r="AH17" i="22"/>
  <c r="AH18" i="22" s="1"/>
  <c r="AH16" i="22"/>
  <c r="AH9" i="22"/>
  <c r="AH10" i="22" s="1"/>
  <c r="AH8" i="22"/>
  <c r="AH68" i="23"/>
  <c r="AH69" i="23" s="1"/>
  <c r="AH67" i="23"/>
  <c r="AH60" i="23"/>
  <c r="AH61" i="23" s="1"/>
  <c r="AH59" i="23"/>
  <c r="AH51" i="23"/>
  <c r="AH52" i="23" s="1"/>
  <c r="AH50" i="23"/>
  <c r="AH43" i="23"/>
  <c r="AH44" i="23" s="1"/>
  <c r="AH42" i="23"/>
  <c r="AH34" i="23"/>
  <c r="AH35" i="23" s="1"/>
  <c r="AH33" i="23"/>
  <c r="AH27" i="23"/>
  <c r="AH26" i="23"/>
  <c r="AH25" i="23"/>
  <c r="AH17" i="23"/>
  <c r="AH18" i="23" s="1"/>
  <c r="AH16" i="23"/>
  <c r="AH9" i="23"/>
  <c r="AH10" i="23" s="1"/>
  <c r="AH8" i="23"/>
  <c r="AH68" i="9"/>
  <c r="AH67" i="9"/>
  <c r="AH60" i="9"/>
  <c r="AH61" i="9" s="1"/>
  <c r="AH59" i="9"/>
  <c r="AH51" i="9"/>
  <c r="AH50" i="9"/>
  <c r="AH43" i="9"/>
  <c r="AH42" i="9"/>
  <c r="AH17" i="9"/>
  <c r="AH16" i="9"/>
  <c r="AH9" i="9"/>
  <c r="AH8" i="9"/>
  <c r="AH68" i="8"/>
  <c r="AH67" i="8"/>
  <c r="AH60" i="8"/>
  <c r="AH59" i="8"/>
  <c r="AH51" i="8"/>
  <c r="AH50" i="8"/>
  <c r="AH43" i="8"/>
  <c r="AH42" i="8"/>
  <c r="AH17" i="8"/>
  <c r="AH16" i="8"/>
  <c r="AH9" i="8"/>
  <c r="AH8" i="8"/>
  <c r="AH74" i="3"/>
  <c r="AH73" i="3"/>
  <c r="AH66" i="3"/>
  <c r="AH65" i="3"/>
  <c r="AH36" i="3"/>
  <c r="AH35" i="3"/>
  <c r="AH28" i="3"/>
  <c r="AH27" i="3"/>
  <c r="AH17" i="3"/>
  <c r="AH16" i="3"/>
  <c r="AH9" i="3"/>
  <c r="AH8" i="3"/>
  <c r="AH68" i="19"/>
  <c r="AH69" i="19" s="1"/>
  <c r="AH67" i="19"/>
  <c r="AH60" i="19"/>
  <c r="AH61" i="19" s="1"/>
  <c r="AH59" i="19"/>
  <c r="AH51" i="19"/>
  <c r="AH52" i="19" s="1"/>
  <c r="AH50" i="19"/>
  <c r="AH43" i="19"/>
  <c r="AH44" i="19" s="1"/>
  <c r="AH42" i="19"/>
  <c r="AH34" i="19"/>
  <c r="AH35" i="19" s="1"/>
  <c r="AH33" i="19"/>
  <c r="AH27" i="19"/>
  <c r="AH26" i="19"/>
  <c r="AH25" i="19"/>
  <c r="AH17" i="19"/>
  <c r="AH18" i="19" s="1"/>
  <c r="AH16" i="19"/>
  <c r="AH9" i="19"/>
  <c r="AH10" i="19" s="1"/>
  <c r="AH8" i="19"/>
  <c r="AH68" i="18"/>
  <c r="AH69" i="18" s="1"/>
  <c r="AH67" i="18"/>
  <c r="AH60" i="18"/>
  <c r="AH61" i="18" s="1"/>
  <c r="AH59" i="18"/>
  <c r="AH51" i="18"/>
  <c r="AH52" i="18" s="1"/>
  <c r="AH50" i="18"/>
  <c r="AH43" i="18"/>
  <c r="AH42" i="18"/>
  <c r="AH44" i="18" s="1"/>
  <c r="AH34" i="18"/>
  <c r="AH33" i="18"/>
  <c r="AH35" i="18" s="1"/>
  <c r="AH27" i="18"/>
  <c r="AH26" i="18"/>
  <c r="AH25" i="18"/>
  <c r="AH17" i="18"/>
  <c r="AH18" i="18" s="1"/>
  <c r="AH16" i="18"/>
  <c r="AH9" i="18"/>
  <c r="AH10" i="18" s="1"/>
  <c r="AH8" i="18"/>
  <c r="AH68" i="11"/>
  <c r="AH69" i="11" s="1"/>
  <c r="AH67" i="11"/>
  <c r="AH60" i="11"/>
  <c r="AH61" i="11" s="1"/>
  <c r="AH59" i="11"/>
  <c r="AH51" i="11"/>
  <c r="AH52" i="11" s="1"/>
  <c r="AH50" i="11"/>
  <c r="AH43" i="11"/>
  <c r="AH44" i="11" s="1"/>
  <c r="AH42" i="11"/>
  <c r="AH34" i="11"/>
  <c r="AH35" i="11" s="1"/>
  <c r="AH33" i="11"/>
  <c r="AH27" i="11"/>
  <c r="AH26" i="11"/>
  <c r="AH25" i="11"/>
  <c r="AH17" i="11"/>
  <c r="AH18" i="11" s="1"/>
  <c r="AH16" i="11"/>
  <c r="AH9" i="11"/>
  <c r="AH10" i="11" s="1"/>
  <c r="AH8" i="11"/>
  <c r="AH68" i="10"/>
  <c r="AH69" i="10" s="1"/>
  <c r="AH67" i="10"/>
  <c r="AH60" i="10"/>
  <c r="AH61" i="10" s="1"/>
  <c r="AH59" i="10"/>
  <c r="AH51" i="10"/>
  <c r="AH52" i="10" s="1"/>
  <c r="AH50" i="10"/>
  <c r="AH43" i="10"/>
  <c r="AH44" i="10" s="1"/>
  <c r="AH42" i="10"/>
  <c r="AH34" i="10"/>
  <c r="AH35" i="10" s="1"/>
  <c r="AH33" i="10"/>
  <c r="AH27" i="10"/>
  <c r="AH26" i="10"/>
  <c r="AH25" i="10"/>
  <c r="AH17" i="10"/>
  <c r="AH18" i="10" s="1"/>
  <c r="AH16" i="10"/>
  <c r="AH9" i="10"/>
  <c r="AH10" i="10" s="1"/>
  <c r="AH8" i="10"/>
  <c r="AH68" i="13"/>
  <c r="AH69" i="13" s="1"/>
  <c r="AH67" i="13"/>
  <c r="AH60" i="13"/>
  <c r="AH61" i="13" s="1"/>
  <c r="AH59" i="13"/>
  <c r="AH51" i="13"/>
  <c r="AH52" i="13" s="1"/>
  <c r="AH50" i="13"/>
  <c r="AH43" i="13"/>
  <c r="AH44" i="13" s="1"/>
  <c r="AH42" i="13"/>
  <c r="AH34" i="13"/>
  <c r="AH35" i="13" s="1"/>
  <c r="AH33" i="13"/>
  <c r="AH27" i="13"/>
  <c r="AH26" i="13"/>
  <c r="AH25" i="13"/>
  <c r="AH17" i="13"/>
  <c r="AH16" i="13"/>
  <c r="AH18" i="13" s="1"/>
  <c r="AH9" i="13"/>
  <c r="AH10" i="13" s="1"/>
  <c r="AH8" i="13"/>
  <c r="AH68" i="12"/>
  <c r="AH69" i="12" s="1"/>
  <c r="AH67" i="12"/>
  <c r="AH60" i="12"/>
  <c r="AH61" i="12" s="1"/>
  <c r="AH59" i="12"/>
  <c r="AH51" i="12"/>
  <c r="AH52" i="12" s="1"/>
  <c r="AH50" i="12"/>
  <c r="AH43" i="12"/>
  <c r="AH44" i="12" s="1"/>
  <c r="AH42" i="12"/>
  <c r="AH34" i="12"/>
  <c r="AH35" i="12" s="1"/>
  <c r="AH33" i="12"/>
  <c r="AH27" i="12"/>
  <c r="AH26" i="12"/>
  <c r="AH25" i="12"/>
  <c r="AH17" i="12"/>
  <c r="AH16" i="12"/>
  <c r="AH18" i="12" s="1"/>
  <c r="AH9" i="12"/>
  <c r="AH10" i="12" s="1"/>
  <c r="AH8" i="12"/>
  <c r="AH68" i="21"/>
  <c r="AH69" i="21" s="1"/>
  <c r="AH67" i="21"/>
  <c r="AH60" i="21"/>
  <c r="AH61" i="21" s="1"/>
  <c r="AH59" i="21"/>
  <c r="AH51" i="21"/>
  <c r="AH52" i="21" s="1"/>
  <c r="AH50" i="21"/>
  <c r="AH43" i="21"/>
  <c r="AH44" i="21" s="1"/>
  <c r="AH42" i="21"/>
  <c r="AH34" i="21"/>
  <c r="AH35" i="21" s="1"/>
  <c r="AH33" i="21"/>
  <c r="AH27" i="21"/>
  <c r="AH26" i="21"/>
  <c r="AH25" i="21"/>
  <c r="AH17" i="21"/>
  <c r="AH18" i="21" s="1"/>
  <c r="AH16" i="21"/>
  <c r="AH9" i="21"/>
  <c r="AH10" i="21" s="1"/>
  <c r="AH8" i="21"/>
  <c r="AH68" i="20"/>
  <c r="AH69" i="20" s="1"/>
  <c r="AH67" i="20"/>
  <c r="AH60" i="20"/>
  <c r="AH61" i="20" s="1"/>
  <c r="AH59" i="20"/>
  <c r="AH51" i="20"/>
  <c r="AH52" i="20" s="1"/>
  <c r="AH50" i="20"/>
  <c r="AH43" i="20"/>
  <c r="AH44" i="20" s="1"/>
  <c r="AH42" i="20"/>
  <c r="AH35" i="20"/>
  <c r="AH34" i="20"/>
  <c r="AH33" i="20"/>
  <c r="AH27" i="20"/>
  <c r="AH26" i="20"/>
  <c r="AH25" i="20"/>
  <c r="AH17" i="20"/>
  <c r="AH18" i="20" s="1"/>
  <c r="AH16" i="20"/>
  <c r="AH9" i="20"/>
  <c r="AH10" i="20" s="1"/>
  <c r="AH8" i="20"/>
  <c r="AH74" i="5"/>
  <c r="AH73" i="5"/>
  <c r="AH66" i="5"/>
  <c r="AH65" i="5"/>
  <c r="AH55" i="5"/>
  <c r="AH54" i="5"/>
  <c r="AH47" i="5"/>
  <c r="AH46" i="5"/>
  <c r="AH36" i="5"/>
  <c r="AH35" i="5"/>
  <c r="AH28" i="5"/>
  <c r="AH27" i="5"/>
  <c r="AH74" i="4"/>
  <c r="AH73" i="4"/>
  <c r="AH66" i="4"/>
  <c r="AH65" i="4"/>
  <c r="AH55" i="4"/>
  <c r="AH56" i="4" s="1"/>
  <c r="AH54" i="4"/>
  <c r="AH47" i="4"/>
  <c r="AH46" i="4"/>
  <c r="AH36" i="4"/>
  <c r="AH35" i="4"/>
  <c r="AH28" i="4"/>
  <c r="AH27" i="4"/>
  <c r="AH17" i="4"/>
  <c r="AH16" i="4"/>
  <c r="AH9" i="4"/>
  <c r="AH8" i="4"/>
  <c r="AH68" i="7"/>
  <c r="AH69" i="7" s="1"/>
  <c r="AH67" i="7"/>
  <c r="AH60" i="7"/>
  <c r="AH61" i="7" s="1"/>
  <c r="AH59" i="7"/>
  <c r="AH51" i="7"/>
  <c r="AH52" i="7" s="1"/>
  <c r="AH50" i="7"/>
  <c r="AH43" i="7"/>
  <c r="AH44" i="7" s="1"/>
  <c r="AH42" i="7"/>
  <c r="AH34" i="7"/>
  <c r="AH35" i="7" s="1"/>
  <c r="AH33" i="7"/>
  <c r="AH27" i="7"/>
  <c r="AH26" i="7"/>
  <c r="AH25" i="7"/>
  <c r="AH17" i="7"/>
  <c r="AH18" i="7" s="1"/>
  <c r="AH16" i="7"/>
  <c r="AH9" i="7"/>
  <c r="AH10" i="7" s="1"/>
  <c r="AH8" i="7"/>
  <c r="AH68" i="6"/>
  <c r="AH69" i="6" s="1"/>
  <c r="AH67" i="6"/>
  <c r="AH60" i="6"/>
  <c r="AH61" i="6" s="1"/>
  <c r="AH59" i="6"/>
  <c r="AH51" i="6"/>
  <c r="AH52" i="6" s="1"/>
  <c r="AH50" i="6"/>
  <c r="AH43" i="6"/>
  <c r="AH44" i="6" s="1"/>
  <c r="AH42" i="6"/>
  <c r="AH35" i="6"/>
  <c r="AH34" i="6"/>
  <c r="AH33" i="6"/>
  <c r="AH27" i="6"/>
  <c r="AH26" i="6"/>
  <c r="AH25" i="6"/>
  <c r="AH17" i="6"/>
  <c r="AH18" i="6" s="1"/>
  <c r="AH16" i="6"/>
  <c r="AH9" i="6"/>
  <c r="AH10" i="6" s="1"/>
  <c r="AH8" i="6"/>
  <c r="AH74" i="15"/>
  <c r="AH73" i="15"/>
  <c r="AH66" i="15"/>
  <c r="AH65" i="15"/>
  <c r="AH55" i="15"/>
  <c r="AH54" i="15"/>
  <c r="AH47" i="15"/>
  <c r="AH46" i="15"/>
  <c r="AH36" i="15"/>
  <c r="AH35" i="15"/>
  <c r="AH28" i="15"/>
  <c r="AH29" i="15" s="1"/>
  <c r="AH27" i="15"/>
  <c r="AH17" i="15"/>
  <c r="AH16" i="15"/>
  <c r="AH9" i="15"/>
  <c r="AH8" i="15"/>
  <c r="AH74" i="14"/>
  <c r="AH73" i="14"/>
  <c r="AH66" i="14"/>
  <c r="AH65" i="14"/>
  <c r="AH55" i="14"/>
  <c r="AH54" i="14"/>
  <c r="AH47" i="14"/>
  <c r="AH46" i="14"/>
  <c r="AH36" i="14"/>
  <c r="AH35" i="14"/>
  <c r="AH28" i="14"/>
  <c r="AH27" i="14"/>
  <c r="AH17" i="14"/>
  <c r="AH18" i="14" s="1"/>
  <c r="AH16" i="14"/>
  <c r="AH9" i="14"/>
  <c r="AH8" i="14"/>
  <c r="I68" i="22"/>
  <c r="I69" i="22" s="1"/>
  <c r="I67" i="22"/>
  <c r="I60" i="22"/>
  <c r="I61" i="22" s="1"/>
  <c r="I59" i="22"/>
  <c r="I51" i="22"/>
  <c r="I52" i="22" s="1"/>
  <c r="I50" i="22"/>
  <c r="I43" i="22"/>
  <c r="I44" i="22" s="1"/>
  <c r="I42" i="22"/>
  <c r="I34" i="22"/>
  <c r="I35" i="22" s="1"/>
  <c r="I33" i="22"/>
  <c r="I27" i="22"/>
  <c r="I26" i="22"/>
  <c r="I25" i="22"/>
  <c r="I68" i="23"/>
  <c r="I69" i="23" s="1"/>
  <c r="I67" i="23"/>
  <c r="I60" i="23"/>
  <c r="I61" i="23" s="1"/>
  <c r="I59" i="23"/>
  <c r="I51" i="23"/>
  <c r="I52" i="23" s="1"/>
  <c r="I50" i="23"/>
  <c r="I43" i="23"/>
  <c r="I42" i="23"/>
  <c r="I44" i="23" s="1"/>
  <c r="I35" i="23"/>
  <c r="I34" i="23"/>
  <c r="I33" i="23"/>
  <c r="I27" i="23"/>
  <c r="I26" i="23"/>
  <c r="I25" i="23"/>
  <c r="I68" i="9"/>
  <c r="I67" i="9"/>
  <c r="I60" i="9"/>
  <c r="I59" i="9"/>
  <c r="I51" i="9"/>
  <c r="I50" i="9"/>
  <c r="I43" i="9"/>
  <c r="I42" i="9"/>
  <c r="I68" i="8"/>
  <c r="I67" i="8"/>
  <c r="I69" i="8" s="1"/>
  <c r="I60" i="8"/>
  <c r="I61" i="8" s="1"/>
  <c r="I59" i="8"/>
  <c r="I51" i="8"/>
  <c r="I50" i="8"/>
  <c r="I43" i="8"/>
  <c r="I42" i="8"/>
  <c r="I74" i="3"/>
  <c r="I73" i="3"/>
  <c r="I66" i="3"/>
  <c r="I67" i="3" s="1"/>
  <c r="I65" i="3"/>
  <c r="I36" i="3"/>
  <c r="I35" i="3"/>
  <c r="I28" i="3"/>
  <c r="I27" i="3"/>
  <c r="I68" i="19"/>
  <c r="I69" i="19" s="1"/>
  <c r="I67" i="19"/>
  <c r="I60" i="19"/>
  <c r="I61" i="19" s="1"/>
  <c r="I59" i="19"/>
  <c r="I51" i="19"/>
  <c r="I52" i="19" s="1"/>
  <c r="I50" i="19"/>
  <c r="I44" i="19"/>
  <c r="I43" i="19"/>
  <c r="I42" i="19"/>
  <c r="I34" i="19"/>
  <c r="I35" i="19" s="1"/>
  <c r="I33" i="19"/>
  <c r="I27" i="19"/>
  <c r="I26" i="19"/>
  <c r="I25" i="19"/>
  <c r="I68" i="18"/>
  <c r="I69" i="18" s="1"/>
  <c r="I67" i="18"/>
  <c r="I60" i="18"/>
  <c r="I61" i="18" s="1"/>
  <c r="I59" i="18"/>
  <c r="I51" i="18"/>
  <c r="I52" i="18" s="1"/>
  <c r="I50" i="18"/>
  <c r="I44" i="18"/>
  <c r="I43" i="18"/>
  <c r="I42" i="18"/>
  <c r="I34" i="18"/>
  <c r="I35" i="18" s="1"/>
  <c r="I33" i="18"/>
  <c r="I27" i="18"/>
  <c r="I26" i="18"/>
  <c r="I25" i="18"/>
  <c r="I68" i="11"/>
  <c r="I69" i="11" s="1"/>
  <c r="I67" i="11"/>
  <c r="I60" i="11"/>
  <c r="I61" i="11" s="1"/>
  <c r="I59" i="11"/>
  <c r="I51" i="11"/>
  <c r="I52" i="11" s="1"/>
  <c r="I50" i="11"/>
  <c r="I43" i="11"/>
  <c r="I44" i="11" s="1"/>
  <c r="I42" i="11"/>
  <c r="I34" i="11"/>
  <c r="I35" i="11" s="1"/>
  <c r="I33" i="11"/>
  <c r="I26" i="11"/>
  <c r="I27" i="11" s="1"/>
  <c r="I25" i="11"/>
  <c r="I69" i="10"/>
  <c r="I68" i="10"/>
  <c r="I67" i="10"/>
  <c r="I61" i="10"/>
  <c r="I60" i="10"/>
  <c r="I59" i="10"/>
  <c r="I51" i="10"/>
  <c r="I52" i="10" s="1"/>
  <c r="I50" i="10"/>
  <c r="I43" i="10"/>
  <c r="I44" i="10" s="1"/>
  <c r="I42" i="10"/>
  <c r="I34" i="10"/>
  <c r="I33" i="10"/>
  <c r="I35" i="10" s="1"/>
  <c r="I26" i="10"/>
  <c r="I27" i="10" s="1"/>
  <c r="I25" i="10"/>
  <c r="I68" i="13"/>
  <c r="I69" i="13" s="1"/>
  <c r="I67" i="13"/>
  <c r="I60" i="13"/>
  <c r="I61" i="13" s="1"/>
  <c r="I59" i="13"/>
  <c r="I51" i="13"/>
  <c r="I52" i="13" s="1"/>
  <c r="I50" i="13"/>
  <c r="I43" i="13"/>
  <c r="I42" i="13"/>
  <c r="I44" i="13" s="1"/>
  <c r="I34" i="13"/>
  <c r="I35" i="13" s="1"/>
  <c r="I33" i="13"/>
  <c r="I27" i="13"/>
  <c r="I26" i="13"/>
  <c r="I25" i="13"/>
  <c r="I68" i="12"/>
  <c r="I69" i="12" s="1"/>
  <c r="I67" i="12"/>
  <c r="I60" i="12"/>
  <c r="I61" i="12" s="1"/>
  <c r="I59" i="12"/>
  <c r="I51" i="12"/>
  <c r="I52" i="12" s="1"/>
  <c r="I50" i="12"/>
  <c r="I43" i="12"/>
  <c r="I44" i="12" s="1"/>
  <c r="I42" i="12"/>
  <c r="I34" i="12"/>
  <c r="I35" i="12" s="1"/>
  <c r="I33" i="12"/>
  <c r="I27" i="12"/>
  <c r="I26" i="12"/>
  <c r="I25" i="12"/>
  <c r="I68" i="21"/>
  <c r="I69" i="21" s="1"/>
  <c r="I67" i="21"/>
  <c r="I60" i="21"/>
  <c r="I61" i="21" s="1"/>
  <c r="I59" i="21"/>
  <c r="I51" i="21"/>
  <c r="I52" i="21" s="1"/>
  <c r="I50" i="21"/>
  <c r="I44" i="21"/>
  <c r="I43" i="21"/>
  <c r="I42" i="21"/>
  <c r="I34" i="21"/>
  <c r="I35" i="21" s="1"/>
  <c r="I33" i="21"/>
  <c r="I27" i="21"/>
  <c r="I26" i="21"/>
  <c r="I25" i="21"/>
  <c r="I68" i="20"/>
  <c r="I69" i="20" s="1"/>
  <c r="I67" i="20"/>
  <c r="I60" i="20"/>
  <c r="I61" i="20" s="1"/>
  <c r="I59" i="20"/>
  <c r="I51" i="20"/>
  <c r="I52" i="20" s="1"/>
  <c r="I50" i="20"/>
  <c r="I43" i="20"/>
  <c r="I42" i="20"/>
  <c r="I44" i="20" s="1"/>
  <c r="I35" i="20"/>
  <c r="I34" i="20"/>
  <c r="I33" i="20"/>
  <c r="I27" i="20"/>
  <c r="I26" i="20"/>
  <c r="I25" i="20"/>
  <c r="I74" i="5"/>
  <c r="I73" i="5"/>
  <c r="I66" i="5"/>
  <c r="I65" i="5"/>
  <c r="I55" i="5"/>
  <c r="I54" i="5"/>
  <c r="I47" i="5"/>
  <c r="I48" i="5" s="1"/>
  <c r="I46" i="5"/>
  <c r="I36" i="5"/>
  <c r="I35" i="5"/>
  <c r="I28" i="5"/>
  <c r="I27" i="5"/>
  <c r="I74" i="4"/>
  <c r="I73" i="4"/>
  <c r="I66" i="4"/>
  <c r="I65" i="4"/>
  <c r="I55" i="4"/>
  <c r="I54" i="4"/>
  <c r="I47" i="4"/>
  <c r="I46" i="4"/>
  <c r="I36" i="4"/>
  <c r="I35" i="4"/>
  <c r="I28" i="4"/>
  <c r="I27" i="4"/>
  <c r="I68" i="7"/>
  <c r="I69" i="7" s="1"/>
  <c r="I67" i="7"/>
  <c r="I61" i="7"/>
  <c r="I60" i="7"/>
  <c r="I59" i="7"/>
  <c r="I51" i="7"/>
  <c r="I52" i="7" s="1"/>
  <c r="I50" i="7"/>
  <c r="I44" i="7"/>
  <c r="I43" i="7"/>
  <c r="I42" i="7"/>
  <c r="I34" i="7"/>
  <c r="I35" i="7" s="1"/>
  <c r="I33" i="7"/>
  <c r="I27" i="7"/>
  <c r="I26" i="7"/>
  <c r="I25" i="7"/>
  <c r="I68" i="6"/>
  <c r="I69" i="6" s="1"/>
  <c r="I67" i="6"/>
  <c r="I60" i="6"/>
  <c r="I61" i="6" s="1"/>
  <c r="I59" i="6"/>
  <c r="I51" i="6"/>
  <c r="I52" i="6" s="1"/>
  <c r="I50" i="6"/>
  <c r="I43" i="6"/>
  <c r="I44" i="6" s="1"/>
  <c r="I42" i="6"/>
  <c r="I34" i="6"/>
  <c r="I35" i="6" s="1"/>
  <c r="I33" i="6"/>
  <c r="I27" i="6"/>
  <c r="I26" i="6"/>
  <c r="I25" i="6"/>
  <c r="I74" i="15"/>
  <c r="I73" i="15"/>
  <c r="I66" i="15"/>
  <c r="I65" i="15"/>
  <c r="I55" i="15"/>
  <c r="I54" i="15"/>
  <c r="I47" i="15"/>
  <c r="I46" i="15"/>
  <c r="I36" i="15"/>
  <c r="I35" i="15"/>
  <c r="I28" i="15"/>
  <c r="I27" i="15"/>
  <c r="I74" i="14"/>
  <c r="I75" i="14" s="1"/>
  <c r="I73" i="14"/>
  <c r="I66" i="14"/>
  <c r="I65" i="14"/>
  <c r="I55" i="14"/>
  <c r="I54" i="14"/>
  <c r="I47" i="14"/>
  <c r="I46" i="14"/>
  <c r="I36" i="14"/>
  <c r="I35" i="14"/>
  <c r="I28" i="14"/>
  <c r="I27" i="14"/>
  <c r="AY47" i="1"/>
  <c r="AY46" i="1"/>
  <c r="AH74" i="1"/>
  <c r="AH73" i="1"/>
  <c r="AH66" i="1"/>
  <c r="AH65" i="1"/>
  <c r="AH55" i="1"/>
  <c r="AH54" i="1"/>
  <c r="AH47" i="1"/>
  <c r="AH46" i="1"/>
  <c r="AH36" i="1"/>
  <c r="AH35" i="1"/>
  <c r="AH28" i="1"/>
  <c r="AH29" i="1" s="1"/>
  <c r="AH27" i="1"/>
  <c r="AH17" i="1"/>
  <c r="AH18" i="1" s="1"/>
  <c r="AH16" i="1"/>
  <c r="AH9" i="1"/>
  <c r="AH8" i="1"/>
  <c r="I74" i="1"/>
  <c r="I73" i="1"/>
  <c r="I66" i="1"/>
  <c r="I65" i="1"/>
  <c r="I55" i="1"/>
  <c r="I54" i="1"/>
  <c r="I47" i="1"/>
  <c r="I46" i="1"/>
  <c r="I36" i="1"/>
  <c r="I35" i="1"/>
  <c r="I28" i="1"/>
  <c r="H28" i="14"/>
  <c r="J59" i="24" l="1"/>
  <c r="K18" i="24"/>
  <c r="D59" i="24"/>
  <c r="C59" i="24"/>
  <c r="K59" i="24"/>
  <c r="C18" i="24"/>
  <c r="S71" i="24"/>
  <c r="J18" i="24"/>
  <c r="AH44" i="9"/>
  <c r="V52" i="9"/>
  <c r="AH18" i="9"/>
  <c r="I44" i="9"/>
  <c r="I52" i="9"/>
  <c r="AH10" i="9"/>
  <c r="V10" i="9"/>
  <c r="AH69" i="8"/>
  <c r="AH10" i="8"/>
  <c r="V18" i="8"/>
  <c r="V69" i="8"/>
  <c r="AY61" i="8"/>
  <c r="I52" i="8"/>
  <c r="AY44" i="8"/>
  <c r="V44" i="8"/>
  <c r="V52" i="8"/>
  <c r="V61" i="8"/>
  <c r="AH52" i="9"/>
  <c r="V61" i="9"/>
  <c r="I61" i="9"/>
  <c r="AY10" i="9"/>
  <c r="I69" i="9"/>
  <c r="AY44" i="9"/>
  <c r="AY18" i="9"/>
  <c r="AH69" i="9"/>
  <c r="AY52" i="9"/>
  <c r="AY61" i="9"/>
  <c r="V44" i="9"/>
  <c r="AY69" i="9"/>
  <c r="V10" i="8"/>
  <c r="AY52" i="8"/>
  <c r="AH18" i="8"/>
  <c r="AY69" i="8"/>
  <c r="AH44" i="8"/>
  <c r="I44" i="8"/>
  <c r="AH52" i="8"/>
  <c r="AH61" i="8"/>
  <c r="AH37" i="15"/>
  <c r="I48" i="15"/>
  <c r="I29" i="15"/>
  <c r="AH56" i="15"/>
  <c r="AH67" i="15"/>
  <c r="AH75" i="15"/>
  <c r="I75" i="15"/>
  <c r="AH10" i="15"/>
  <c r="AH18" i="15"/>
  <c r="I37" i="15"/>
  <c r="I67" i="15"/>
  <c r="AH48" i="15"/>
  <c r="I56" i="15"/>
  <c r="I56" i="14"/>
  <c r="I29" i="14"/>
  <c r="AH48" i="14"/>
  <c r="AH29" i="14"/>
  <c r="I37" i="14"/>
  <c r="AH37" i="14"/>
  <c r="AH56" i="14"/>
  <c r="AH67" i="14"/>
  <c r="I48" i="14"/>
  <c r="AH75" i="14"/>
  <c r="AH10" i="14"/>
  <c r="I67" i="14"/>
  <c r="U47" i="5"/>
  <c r="U48" i="5" s="1"/>
  <c r="V47" i="5"/>
  <c r="V48" i="5" s="1"/>
  <c r="V46" i="5"/>
  <c r="V54" i="5"/>
  <c r="U55" i="5"/>
  <c r="U56" i="5" s="1"/>
  <c r="V55" i="5"/>
  <c r="V56" i="5" s="1"/>
  <c r="V28" i="4"/>
  <c r="U28" i="4"/>
  <c r="U29" i="4" s="1"/>
  <c r="V27" i="4"/>
  <c r="V36" i="4"/>
  <c r="U36" i="4"/>
  <c r="U37" i="4" s="1"/>
  <c r="V35" i="4"/>
  <c r="AH56" i="5"/>
  <c r="I29" i="5"/>
  <c r="AH67" i="5"/>
  <c r="I56" i="5"/>
  <c r="AH48" i="5"/>
  <c r="AH75" i="5"/>
  <c r="I67" i="5"/>
  <c r="I75" i="5"/>
  <c r="AH37" i="5"/>
  <c r="AH29" i="5"/>
  <c r="I37" i="5"/>
  <c r="I56" i="4"/>
  <c r="AH29" i="4"/>
  <c r="I37" i="4"/>
  <c r="I29" i="4"/>
  <c r="AH75" i="4"/>
  <c r="AH10" i="4"/>
  <c r="I48" i="4"/>
  <c r="AH18" i="4"/>
  <c r="I67" i="4"/>
  <c r="I75" i="4"/>
  <c r="AH37" i="4"/>
  <c r="AH48" i="4"/>
  <c r="AH67" i="4"/>
  <c r="U77" i="3"/>
  <c r="AH67" i="3"/>
  <c r="AH29" i="3"/>
  <c r="AH75" i="3"/>
  <c r="I29" i="3"/>
  <c r="I37" i="3"/>
  <c r="AH18" i="3"/>
  <c r="AH37" i="3"/>
  <c r="AH10" i="3"/>
  <c r="I75" i="3"/>
  <c r="I67" i="1"/>
  <c r="V59" i="1"/>
  <c r="AH56" i="1"/>
  <c r="I75" i="1"/>
  <c r="AH75" i="1"/>
  <c r="I56" i="1"/>
  <c r="AH10" i="1"/>
  <c r="AY56" i="1"/>
  <c r="AY48" i="1"/>
  <c r="I48" i="1"/>
  <c r="AH48" i="1"/>
  <c r="AH67" i="1"/>
  <c r="I37" i="1"/>
  <c r="AH37" i="1"/>
  <c r="V46" i="1"/>
  <c r="V47" i="1"/>
  <c r="U55" i="1"/>
  <c r="U56" i="1" s="1"/>
  <c r="V54" i="1"/>
  <c r="V55" i="1"/>
  <c r="V56" i="1" s="1"/>
  <c r="U57" i="5" l="1"/>
  <c r="U58" i="5" s="1"/>
  <c r="V57" i="5"/>
  <c r="V58" i="5"/>
  <c r="U38" i="4"/>
  <c r="V39" i="4"/>
  <c r="V38" i="4"/>
  <c r="V37" i="4"/>
  <c r="V29" i="4"/>
  <c r="V48" i="1"/>
  <c r="V59" i="5" l="1"/>
  <c r="V40" i="4"/>
  <c r="U39" i="4"/>
  <c r="D14" i="24"/>
  <c r="D18" i="24" s="1"/>
  <c r="U35" i="11" l="1"/>
  <c r="AX35" i="11"/>
  <c r="AX35" i="10"/>
  <c r="U35" i="10"/>
  <c r="AX69" i="7"/>
  <c r="AX52" i="7"/>
  <c r="AX35" i="7"/>
  <c r="AX18" i="7"/>
  <c r="U69" i="7"/>
  <c r="U52" i="7"/>
  <c r="U35" i="7"/>
  <c r="U18" i="7"/>
  <c r="AX69" i="6"/>
  <c r="U69" i="6"/>
  <c r="U52" i="6"/>
  <c r="U35" i="6"/>
  <c r="U18" i="6"/>
  <c r="AV69" i="9"/>
  <c r="AU69" i="9"/>
  <c r="AT69" i="9"/>
  <c r="AS69" i="9"/>
  <c r="AR69" i="9"/>
  <c r="AQ69" i="9"/>
  <c r="AP69" i="9"/>
  <c r="AO69" i="9"/>
  <c r="AN69" i="9"/>
  <c r="AM69" i="9"/>
  <c r="AL69" i="9"/>
  <c r="AK69" i="9"/>
  <c r="AB69" i="9"/>
  <c r="AG69" i="9" s="1"/>
  <c r="AA69" i="9"/>
  <c r="Z69" i="9"/>
  <c r="L69" i="9"/>
  <c r="K69" i="9"/>
  <c r="J69" i="9"/>
  <c r="E69" i="9"/>
  <c r="H69" i="9" s="1"/>
  <c r="C69" i="9"/>
  <c r="B69" i="9"/>
  <c r="AV69" i="8"/>
  <c r="AU69" i="8"/>
  <c r="AT69" i="8"/>
  <c r="AS69" i="8"/>
  <c r="AR69" i="8"/>
  <c r="AQ69" i="8"/>
  <c r="AP69" i="8"/>
  <c r="AO69" i="8"/>
  <c r="AN69" i="8"/>
  <c r="AM69" i="8"/>
  <c r="AL69" i="8"/>
  <c r="AK69" i="8"/>
  <c r="AB69" i="8"/>
  <c r="AA69" i="8"/>
  <c r="AG69" i="8" s="1"/>
  <c r="Z69" i="8"/>
  <c r="L69" i="8"/>
  <c r="K69" i="8"/>
  <c r="J69" i="8"/>
  <c r="E69" i="8"/>
  <c r="H69" i="8" s="1"/>
  <c r="C69" i="8"/>
  <c r="B69" i="8"/>
  <c r="AB75" i="3"/>
  <c r="AA75" i="3"/>
  <c r="Z75" i="3"/>
  <c r="E75" i="3"/>
  <c r="C75" i="3"/>
  <c r="B75" i="3"/>
  <c r="AB75" i="1"/>
  <c r="AA75" i="1"/>
  <c r="Z75" i="1"/>
  <c r="E75" i="1"/>
  <c r="C75" i="1"/>
  <c r="B75" i="1"/>
  <c r="AB75" i="5"/>
  <c r="AA75" i="5"/>
  <c r="Z75" i="5"/>
  <c r="E75" i="5"/>
  <c r="C75" i="5"/>
  <c r="B75" i="5"/>
  <c r="AB75" i="4"/>
  <c r="AA75" i="4"/>
  <c r="Z75" i="4"/>
  <c r="E75" i="4"/>
  <c r="C75" i="4"/>
  <c r="B75" i="4"/>
  <c r="AV69" i="7"/>
  <c r="AU69" i="7"/>
  <c r="AT69" i="7"/>
  <c r="AS69" i="7"/>
  <c r="AR69" i="7"/>
  <c r="AQ69" i="7"/>
  <c r="AP69" i="7"/>
  <c r="AO69" i="7"/>
  <c r="AN69" i="7"/>
  <c r="AM69" i="7"/>
  <c r="AL69" i="7"/>
  <c r="AK69" i="7"/>
  <c r="AB69" i="7"/>
  <c r="AA69" i="7"/>
  <c r="Z69" i="7"/>
  <c r="L69" i="7"/>
  <c r="K69" i="7"/>
  <c r="J69" i="7"/>
  <c r="E69" i="7"/>
  <c r="C69" i="7"/>
  <c r="B69" i="7"/>
  <c r="AV52" i="9"/>
  <c r="AU52" i="9"/>
  <c r="AT52" i="9"/>
  <c r="AS52" i="9"/>
  <c r="AR52" i="9"/>
  <c r="AQ52" i="9"/>
  <c r="AP52" i="9"/>
  <c r="AO52" i="9"/>
  <c r="AN52" i="9"/>
  <c r="AM52" i="9"/>
  <c r="AL52" i="9"/>
  <c r="AK52" i="9"/>
  <c r="AC52" i="9"/>
  <c r="AG52" i="9" s="1"/>
  <c r="AB52" i="9"/>
  <c r="AA52" i="9"/>
  <c r="Z52" i="9"/>
  <c r="L52" i="9"/>
  <c r="K52" i="9"/>
  <c r="J52" i="9"/>
  <c r="G52" i="9"/>
  <c r="H52" i="9" s="1"/>
  <c r="F52" i="9"/>
  <c r="E52" i="9"/>
  <c r="D52" i="9"/>
  <c r="C52" i="9"/>
  <c r="B52" i="9"/>
  <c r="AV52" i="8"/>
  <c r="AU52" i="8"/>
  <c r="AT52" i="8"/>
  <c r="AS52" i="8"/>
  <c r="AR52" i="8"/>
  <c r="AQ52" i="8"/>
  <c r="AP52" i="8"/>
  <c r="AO52" i="8"/>
  <c r="AN52" i="8"/>
  <c r="AM52" i="8"/>
  <c r="AL52" i="8"/>
  <c r="AK52" i="8"/>
  <c r="AC52" i="8"/>
  <c r="AG52" i="8" s="1"/>
  <c r="AB52" i="8"/>
  <c r="AA52" i="8"/>
  <c r="Z52" i="8"/>
  <c r="L52" i="8"/>
  <c r="K52" i="8"/>
  <c r="J52" i="8"/>
  <c r="G52" i="8"/>
  <c r="H52" i="8" s="1"/>
  <c r="F52" i="8"/>
  <c r="E52" i="8"/>
  <c r="D52" i="8"/>
  <c r="C52" i="8"/>
  <c r="B52" i="8"/>
  <c r="AC56" i="1"/>
  <c r="AB56" i="1"/>
  <c r="AA56" i="1"/>
  <c r="Z56" i="1"/>
  <c r="G56" i="1"/>
  <c r="F56" i="1"/>
  <c r="E56" i="1"/>
  <c r="D56" i="1"/>
  <c r="C56" i="1"/>
  <c r="B56" i="1"/>
  <c r="AC56" i="5"/>
  <c r="AB56" i="5"/>
  <c r="AA56" i="5"/>
  <c r="Z56" i="5"/>
  <c r="G56" i="5"/>
  <c r="F56" i="5"/>
  <c r="E56" i="5"/>
  <c r="D56" i="5"/>
  <c r="C56" i="5"/>
  <c r="B56" i="5"/>
  <c r="AC56" i="4"/>
  <c r="AB56" i="4"/>
  <c r="AA56" i="4"/>
  <c r="Z56" i="4"/>
  <c r="G56" i="4"/>
  <c r="F56" i="4"/>
  <c r="E56" i="4"/>
  <c r="D56" i="4"/>
  <c r="C56" i="4"/>
  <c r="B56" i="4"/>
  <c r="AV52" i="7"/>
  <c r="AU52" i="7"/>
  <c r="AT52" i="7"/>
  <c r="AS52" i="7"/>
  <c r="AR52" i="7"/>
  <c r="AQ52" i="7"/>
  <c r="AP52" i="7"/>
  <c r="AO52" i="7"/>
  <c r="AN52" i="7"/>
  <c r="AM52" i="7"/>
  <c r="AL52" i="7"/>
  <c r="AK52" i="7"/>
  <c r="AC52" i="7"/>
  <c r="AB52" i="7"/>
  <c r="AA52" i="7"/>
  <c r="Z52" i="7"/>
  <c r="L52" i="7"/>
  <c r="K52" i="7"/>
  <c r="J52" i="7"/>
  <c r="G52" i="7"/>
  <c r="F52" i="7"/>
  <c r="E52" i="7"/>
  <c r="D52" i="7"/>
  <c r="C52" i="7"/>
  <c r="B52" i="7"/>
  <c r="AB37" i="3"/>
  <c r="AA37" i="3"/>
  <c r="Z37" i="3"/>
  <c r="E37" i="3"/>
  <c r="C37" i="3"/>
  <c r="B37" i="3"/>
  <c r="AB37" i="1"/>
  <c r="AA37" i="1"/>
  <c r="Z37" i="1"/>
  <c r="E37" i="1"/>
  <c r="C37" i="1"/>
  <c r="B37" i="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AB35" i="11"/>
  <c r="AA35" i="11"/>
  <c r="Z35" i="11"/>
  <c r="L35" i="11"/>
  <c r="K35" i="11"/>
  <c r="J35" i="11"/>
  <c r="E35" i="11"/>
  <c r="C35" i="11"/>
  <c r="B35" i="11"/>
  <c r="AV35" i="10"/>
  <c r="AU35" i="10"/>
  <c r="AT35" i="10"/>
  <c r="AS35" i="10"/>
  <c r="AR35" i="10"/>
  <c r="AQ35" i="10"/>
  <c r="AP35" i="10"/>
  <c r="AO35" i="10"/>
  <c r="AN35" i="10"/>
  <c r="AM35" i="10"/>
  <c r="AL35" i="10"/>
  <c r="AK35" i="10"/>
  <c r="AB35" i="10"/>
  <c r="AA35" i="10"/>
  <c r="Z35" i="10"/>
  <c r="L35" i="10"/>
  <c r="K35" i="10"/>
  <c r="J35" i="10"/>
  <c r="E35" i="10"/>
  <c r="C35" i="10"/>
  <c r="B35" i="10"/>
  <c r="AB37" i="5"/>
  <c r="AA37" i="5"/>
  <c r="Z37" i="5"/>
  <c r="E37" i="5"/>
  <c r="C37" i="5"/>
  <c r="B37" i="5"/>
  <c r="AB37" i="4"/>
  <c r="AA37" i="4"/>
  <c r="Z37" i="4"/>
  <c r="E37" i="4"/>
  <c r="C37" i="4"/>
  <c r="B37" i="4"/>
  <c r="AV35" i="7"/>
  <c r="AU35" i="7"/>
  <c r="AT35" i="7"/>
  <c r="AS35" i="7"/>
  <c r="AR35" i="7"/>
  <c r="AQ35" i="7"/>
  <c r="AP35" i="7"/>
  <c r="AO35" i="7"/>
  <c r="AN35" i="7"/>
  <c r="AM35" i="7"/>
  <c r="AL35" i="7"/>
  <c r="AK35" i="7"/>
  <c r="AB35" i="7"/>
  <c r="AA35" i="7"/>
  <c r="Z35" i="7"/>
  <c r="L35" i="7"/>
  <c r="K35" i="7"/>
  <c r="J35" i="7"/>
  <c r="E35" i="7"/>
  <c r="C35" i="7"/>
  <c r="B35" i="7"/>
  <c r="AV18" i="9"/>
  <c r="AU18" i="9"/>
  <c r="AT18" i="9"/>
  <c r="AS18" i="9"/>
  <c r="AR18" i="9"/>
  <c r="AQ18" i="9"/>
  <c r="AP18" i="9"/>
  <c r="AO18" i="9"/>
  <c r="AN18" i="9"/>
  <c r="AM18" i="9"/>
  <c r="AL18" i="9"/>
  <c r="AK18" i="9"/>
  <c r="AA18" i="9"/>
  <c r="AG18" i="9" s="1"/>
  <c r="Z18" i="9"/>
  <c r="L18" i="9"/>
  <c r="K18" i="9"/>
  <c r="J18" i="9"/>
  <c r="B18" i="9"/>
  <c r="H18" i="9" s="1"/>
  <c r="AV18" i="8"/>
  <c r="AU18" i="8"/>
  <c r="AT18" i="8"/>
  <c r="AS18" i="8"/>
  <c r="AR18" i="8"/>
  <c r="AQ18" i="8"/>
  <c r="AP18" i="8"/>
  <c r="AO18" i="8"/>
  <c r="AN18" i="8"/>
  <c r="AM18" i="8"/>
  <c r="AL18" i="8"/>
  <c r="AK18" i="8"/>
  <c r="AA18" i="8"/>
  <c r="AG18" i="8" s="1"/>
  <c r="Z18" i="8"/>
  <c r="L18" i="8"/>
  <c r="K18" i="8"/>
  <c r="J18" i="8"/>
  <c r="B18" i="8"/>
  <c r="H18" i="8" s="1"/>
  <c r="AA18" i="3"/>
  <c r="Z18" i="3"/>
  <c r="B18" i="3"/>
  <c r="AA18" i="1"/>
  <c r="Z18" i="1"/>
  <c r="B18" i="1"/>
  <c r="AA18" i="4"/>
  <c r="Z18" i="4"/>
  <c r="B18" i="4"/>
  <c r="AV18" i="7"/>
  <c r="AU18" i="7"/>
  <c r="AT18" i="7"/>
  <c r="AS18" i="7"/>
  <c r="AR18" i="7"/>
  <c r="AQ18" i="7"/>
  <c r="AP18" i="7"/>
  <c r="AO18" i="7"/>
  <c r="AN18" i="7"/>
  <c r="AM18" i="7"/>
  <c r="AL18" i="7"/>
  <c r="AK18" i="7"/>
  <c r="AA18" i="7"/>
  <c r="Z18" i="7"/>
  <c r="L18" i="7"/>
  <c r="K18" i="7"/>
  <c r="J18" i="7"/>
  <c r="B18" i="7"/>
  <c r="C69" i="6"/>
  <c r="E69" i="6"/>
  <c r="C35" i="6"/>
  <c r="E35" i="6"/>
  <c r="C52" i="6"/>
  <c r="D52" i="6"/>
  <c r="E52" i="6"/>
  <c r="F52" i="6"/>
  <c r="G52" i="6"/>
  <c r="L69" i="6"/>
  <c r="K69" i="6"/>
  <c r="J69" i="6"/>
  <c r="L52" i="6"/>
  <c r="K52" i="6"/>
  <c r="J52" i="6"/>
  <c r="AL69" i="6"/>
  <c r="AM69" i="6"/>
  <c r="AN69" i="6"/>
  <c r="AO69" i="6"/>
  <c r="AP69" i="6"/>
  <c r="AQ69" i="6"/>
  <c r="AR69" i="6"/>
  <c r="AS69" i="6"/>
  <c r="AT69" i="6"/>
  <c r="AU69" i="6"/>
  <c r="AV69" i="6"/>
  <c r="AA69" i="6"/>
  <c r="AB69" i="6"/>
  <c r="AA52" i="6"/>
  <c r="AB52" i="6"/>
  <c r="AC52" i="6"/>
  <c r="AL52" i="6"/>
  <c r="AM52" i="6"/>
  <c r="AN52" i="6"/>
  <c r="AO52" i="6"/>
  <c r="AP52" i="6"/>
  <c r="AQ52" i="6"/>
  <c r="AR52" i="6"/>
  <c r="AS52" i="6"/>
  <c r="AT52" i="6"/>
  <c r="AU52" i="6"/>
  <c r="AV52" i="6"/>
  <c r="AL35" i="6"/>
  <c r="AM35" i="6"/>
  <c r="AN35" i="6"/>
  <c r="AO35" i="6"/>
  <c r="AP35" i="6"/>
  <c r="AQ35" i="6"/>
  <c r="AR35" i="6"/>
  <c r="AS35" i="6"/>
  <c r="AT35" i="6"/>
  <c r="AU35" i="6"/>
  <c r="AV35" i="6"/>
  <c r="AL18" i="6"/>
  <c r="AM18" i="6"/>
  <c r="AN18" i="6"/>
  <c r="AO18" i="6"/>
  <c r="AP18" i="6"/>
  <c r="AQ18" i="6"/>
  <c r="AR18" i="6"/>
  <c r="AS18" i="6"/>
  <c r="AT18" i="6"/>
  <c r="AU18" i="6"/>
  <c r="AV18" i="6"/>
  <c r="AA35" i="6"/>
  <c r="AB35" i="6"/>
  <c r="AA18" i="6"/>
  <c r="L35" i="6"/>
  <c r="K35" i="6"/>
  <c r="J35" i="6"/>
  <c r="K18" i="6"/>
  <c r="L18" i="6"/>
  <c r="J18" i="6"/>
  <c r="AK69" i="6"/>
  <c r="Z69" i="6"/>
  <c r="B69" i="6"/>
  <c r="AK52" i="6"/>
  <c r="Z52" i="6"/>
  <c r="B52" i="6"/>
  <c r="AK35" i="6"/>
  <c r="Z35" i="6"/>
  <c r="B35" i="6"/>
  <c r="AK18" i="6"/>
  <c r="Z18" i="6"/>
  <c r="B18" i="6"/>
  <c r="AB69" i="22"/>
  <c r="AA69" i="22"/>
  <c r="Z69" i="22"/>
  <c r="E69" i="22"/>
  <c r="C69" i="22"/>
  <c r="B69" i="22"/>
  <c r="AB69" i="23"/>
  <c r="AA69" i="23"/>
  <c r="Z69" i="23"/>
  <c r="E69" i="23"/>
  <c r="C69" i="23"/>
  <c r="B69" i="23"/>
  <c r="AB69" i="19"/>
  <c r="AA69" i="19"/>
  <c r="Z69" i="19"/>
  <c r="E69" i="19"/>
  <c r="C69" i="19"/>
  <c r="B69" i="19"/>
  <c r="AB69" i="18"/>
  <c r="AA69" i="18"/>
  <c r="Z69" i="18"/>
  <c r="E69" i="18"/>
  <c r="C69" i="18"/>
  <c r="B69" i="18"/>
  <c r="AB69" i="11"/>
  <c r="AA69" i="11"/>
  <c r="Z69" i="11"/>
  <c r="E69" i="11"/>
  <c r="C69" i="11"/>
  <c r="B69" i="11"/>
  <c r="AB69" i="10"/>
  <c r="AA69" i="10"/>
  <c r="Z69" i="10"/>
  <c r="E69" i="10"/>
  <c r="C69" i="10"/>
  <c r="B69" i="10"/>
  <c r="AB69" i="13"/>
  <c r="AA69" i="13"/>
  <c r="Z69" i="13"/>
  <c r="E69" i="13"/>
  <c r="C69" i="13"/>
  <c r="B69" i="13"/>
  <c r="AB69" i="12"/>
  <c r="AA69" i="12"/>
  <c r="Z69" i="12"/>
  <c r="E69" i="12"/>
  <c r="C69" i="12"/>
  <c r="B69" i="12"/>
  <c r="AB69" i="21"/>
  <c r="AA69" i="21"/>
  <c r="Z69" i="21"/>
  <c r="E69" i="21"/>
  <c r="C69" i="21"/>
  <c r="B69" i="21"/>
  <c r="AB69" i="20"/>
  <c r="AA69" i="20"/>
  <c r="Z69" i="20"/>
  <c r="E69" i="20"/>
  <c r="C69" i="20"/>
  <c r="B69" i="20"/>
  <c r="AB75" i="15"/>
  <c r="AG75" i="15" s="1"/>
  <c r="AA75" i="15"/>
  <c r="Z75" i="15"/>
  <c r="E75" i="15"/>
  <c r="H75" i="15" s="1"/>
  <c r="C75" i="15"/>
  <c r="B75" i="15"/>
  <c r="AC52" i="22"/>
  <c r="AB52" i="22"/>
  <c r="AA52" i="22"/>
  <c r="Z52" i="22"/>
  <c r="G52" i="22"/>
  <c r="F52" i="22"/>
  <c r="E52" i="22"/>
  <c r="D52" i="22"/>
  <c r="C52" i="22"/>
  <c r="B52" i="22"/>
  <c r="AC52" i="23"/>
  <c r="AB52" i="23"/>
  <c r="AA52" i="23"/>
  <c r="Z52" i="23"/>
  <c r="G52" i="23"/>
  <c r="F52" i="23"/>
  <c r="E52" i="23"/>
  <c r="D52" i="23"/>
  <c r="C52" i="23"/>
  <c r="B52" i="23"/>
  <c r="AC52" i="19"/>
  <c r="AB52" i="19"/>
  <c r="AA52" i="19"/>
  <c r="Z52" i="19"/>
  <c r="G52" i="19"/>
  <c r="F52" i="19"/>
  <c r="E52" i="19"/>
  <c r="D52" i="19"/>
  <c r="C52" i="19"/>
  <c r="B52" i="19"/>
  <c r="AC52" i="18"/>
  <c r="AB52" i="18"/>
  <c r="AA52" i="18"/>
  <c r="Z52" i="18"/>
  <c r="G52" i="18"/>
  <c r="F52" i="18"/>
  <c r="E52" i="18"/>
  <c r="D52" i="18"/>
  <c r="C52" i="18"/>
  <c r="B52" i="18"/>
  <c r="AC52" i="11"/>
  <c r="AB52" i="11"/>
  <c r="AA52" i="11"/>
  <c r="Z52" i="11"/>
  <c r="G52" i="11"/>
  <c r="F52" i="11"/>
  <c r="E52" i="11"/>
  <c r="D52" i="11"/>
  <c r="C52" i="11"/>
  <c r="B52" i="11"/>
  <c r="AC52" i="10"/>
  <c r="AB52" i="10"/>
  <c r="AA52" i="10"/>
  <c r="Z52" i="10"/>
  <c r="G52" i="10"/>
  <c r="F52" i="10"/>
  <c r="E52" i="10"/>
  <c r="D52" i="10"/>
  <c r="C52" i="10"/>
  <c r="B52" i="10"/>
  <c r="AC52" i="13"/>
  <c r="AB52" i="13"/>
  <c r="AA52" i="13"/>
  <c r="Z52" i="13"/>
  <c r="G52" i="13"/>
  <c r="F52" i="13"/>
  <c r="E52" i="13"/>
  <c r="D52" i="13"/>
  <c r="C52" i="13"/>
  <c r="B52" i="13"/>
  <c r="AC52" i="12"/>
  <c r="AB52" i="12"/>
  <c r="AA52" i="12"/>
  <c r="Z52" i="12"/>
  <c r="G52" i="12"/>
  <c r="F52" i="12"/>
  <c r="E52" i="12"/>
  <c r="D52" i="12"/>
  <c r="C52" i="12"/>
  <c r="B52" i="12"/>
  <c r="AC52" i="21"/>
  <c r="AB52" i="21"/>
  <c r="AA52" i="21"/>
  <c r="Z52" i="21"/>
  <c r="G52" i="21"/>
  <c r="F52" i="21"/>
  <c r="E52" i="21"/>
  <c r="D52" i="21"/>
  <c r="C52" i="21"/>
  <c r="B52" i="21"/>
  <c r="AC52" i="20"/>
  <c r="AB52" i="20"/>
  <c r="AA52" i="20"/>
  <c r="Z52" i="20"/>
  <c r="G52" i="20"/>
  <c r="F52" i="20"/>
  <c r="E52" i="20"/>
  <c r="D52" i="20"/>
  <c r="C52" i="20"/>
  <c r="B52" i="20"/>
  <c r="AC56" i="15"/>
  <c r="AG56" i="15" s="1"/>
  <c r="AB56" i="15"/>
  <c r="AA56" i="15"/>
  <c r="Z56" i="15"/>
  <c r="G56" i="15"/>
  <c r="H56" i="15" s="1"/>
  <c r="F56" i="15"/>
  <c r="E56" i="15"/>
  <c r="D56" i="15"/>
  <c r="C56" i="15"/>
  <c r="B56" i="15"/>
  <c r="AA18" i="22"/>
  <c r="Z18" i="22"/>
  <c r="B18" i="22"/>
  <c r="AA18" i="23"/>
  <c r="Z18" i="23"/>
  <c r="B18" i="23"/>
  <c r="AB35" i="22"/>
  <c r="AA35" i="22"/>
  <c r="Z35" i="22"/>
  <c r="E35" i="22"/>
  <c r="C35" i="22"/>
  <c r="B35" i="22"/>
  <c r="AB35" i="23"/>
  <c r="AA35" i="23"/>
  <c r="Z35" i="23"/>
  <c r="E35" i="23"/>
  <c r="C35" i="23"/>
  <c r="B35" i="23"/>
  <c r="AB35" i="19"/>
  <c r="AA35" i="19"/>
  <c r="Z35" i="19"/>
  <c r="E35" i="19"/>
  <c r="C35" i="19"/>
  <c r="B35" i="19"/>
  <c r="AB35" i="18"/>
  <c r="AA35" i="18"/>
  <c r="Z35" i="18"/>
  <c r="E35" i="18"/>
  <c r="C35" i="18"/>
  <c r="B35" i="18"/>
  <c r="AB35" i="13"/>
  <c r="AA35" i="13"/>
  <c r="Z35" i="13"/>
  <c r="E35" i="13"/>
  <c r="C35" i="13"/>
  <c r="B35" i="13"/>
  <c r="AB35" i="12"/>
  <c r="AA35" i="12"/>
  <c r="Z35" i="12"/>
  <c r="E35" i="12"/>
  <c r="C35" i="12"/>
  <c r="B35" i="12"/>
  <c r="AB35" i="21"/>
  <c r="AA35" i="21"/>
  <c r="Z35" i="21"/>
  <c r="E35" i="21"/>
  <c r="C35" i="21"/>
  <c r="B35" i="21"/>
  <c r="AB35" i="20"/>
  <c r="AA35" i="20"/>
  <c r="Z35" i="20"/>
  <c r="E35" i="20"/>
  <c r="C35" i="20"/>
  <c r="B35" i="20"/>
  <c r="AB37" i="15"/>
  <c r="AG37" i="15" s="1"/>
  <c r="AA37" i="15"/>
  <c r="Z37" i="15"/>
  <c r="E37" i="15"/>
  <c r="H37" i="15" s="1"/>
  <c r="C37" i="15"/>
  <c r="B37" i="15"/>
  <c r="AA18" i="19"/>
  <c r="Z18" i="19"/>
  <c r="B18" i="19"/>
  <c r="AA18" i="18"/>
  <c r="Z18" i="18"/>
  <c r="B18" i="18"/>
  <c r="AA18" i="11"/>
  <c r="Z18" i="11"/>
  <c r="B18" i="11"/>
  <c r="AA18" i="10"/>
  <c r="Z18" i="10"/>
  <c r="B18" i="10"/>
  <c r="AA18" i="13"/>
  <c r="Z18" i="13"/>
  <c r="B18" i="13"/>
  <c r="AA18" i="12"/>
  <c r="Z18" i="12"/>
  <c r="B18" i="12"/>
  <c r="AA18" i="21"/>
  <c r="Z18" i="21"/>
  <c r="B18" i="21"/>
  <c r="AA18" i="20"/>
  <c r="Z18" i="20"/>
  <c r="B18" i="20"/>
  <c r="AA18" i="15"/>
  <c r="AG18" i="15" s="1"/>
  <c r="Z18" i="15"/>
  <c r="B18" i="15"/>
  <c r="H18" i="15" s="1"/>
  <c r="AB75" i="14"/>
  <c r="AA75" i="14"/>
  <c r="Z75" i="14"/>
  <c r="AC56" i="14"/>
  <c r="AB56" i="14"/>
  <c r="AA56" i="14"/>
  <c r="Z56" i="14"/>
  <c r="AB37" i="14"/>
  <c r="AA37" i="14"/>
  <c r="Z37" i="14"/>
  <c r="AA18" i="14"/>
  <c r="Z18" i="14"/>
  <c r="C37" i="14"/>
  <c r="E37" i="14"/>
  <c r="C56" i="14"/>
  <c r="D56" i="14"/>
  <c r="E56" i="14"/>
  <c r="F56" i="14"/>
  <c r="G56" i="14"/>
  <c r="C75" i="14"/>
  <c r="E75" i="14"/>
  <c r="B75" i="14"/>
  <c r="B56" i="14"/>
  <c r="B37" i="14"/>
  <c r="B18" i="14"/>
  <c r="U77" i="24" l="1"/>
  <c r="T77" i="24"/>
  <c r="Q77" i="24"/>
  <c r="O77" i="24"/>
  <c r="U76" i="24"/>
  <c r="T76" i="24"/>
  <c r="R76" i="24"/>
  <c r="Q76" i="24"/>
  <c r="O76" i="24"/>
  <c r="T75" i="24"/>
  <c r="T79" i="24" s="1"/>
  <c r="R75" i="24"/>
  <c r="Q75" i="24"/>
  <c r="O75" i="24"/>
  <c r="U74" i="24"/>
  <c r="T74" i="24"/>
  <c r="R74" i="24"/>
  <c r="Q74" i="24"/>
  <c r="O74" i="24"/>
  <c r="U36" i="24"/>
  <c r="T36" i="24"/>
  <c r="R36" i="24"/>
  <c r="Q36" i="24"/>
  <c r="U35" i="24"/>
  <c r="T35" i="24"/>
  <c r="R35" i="24"/>
  <c r="Q35" i="24"/>
  <c r="U34" i="24"/>
  <c r="T34" i="24"/>
  <c r="R34" i="24"/>
  <c r="Q34" i="24"/>
  <c r="U33" i="24"/>
  <c r="T33" i="24"/>
  <c r="R33" i="24"/>
  <c r="Q33" i="24"/>
  <c r="I77" i="24"/>
  <c r="H77" i="24"/>
  <c r="F77" i="24"/>
  <c r="E77" i="24"/>
  <c r="C77" i="24"/>
  <c r="I76" i="24"/>
  <c r="H76" i="24"/>
  <c r="F76" i="24"/>
  <c r="E76" i="24"/>
  <c r="C76" i="24"/>
  <c r="I75" i="24"/>
  <c r="H75" i="24"/>
  <c r="F75" i="24"/>
  <c r="E75" i="24"/>
  <c r="C75" i="24"/>
  <c r="I74" i="24"/>
  <c r="H74" i="24"/>
  <c r="F74" i="24"/>
  <c r="E74" i="24"/>
  <c r="C74" i="24"/>
  <c r="I36" i="24"/>
  <c r="H36" i="24"/>
  <c r="F36" i="24"/>
  <c r="E36" i="24"/>
  <c r="I35" i="24"/>
  <c r="H35" i="24"/>
  <c r="F35" i="24"/>
  <c r="E35" i="24"/>
  <c r="I34" i="24"/>
  <c r="H34" i="24"/>
  <c r="F34" i="24"/>
  <c r="E34" i="24"/>
  <c r="I33" i="24"/>
  <c r="H33" i="24"/>
  <c r="F33" i="24"/>
  <c r="E33" i="24"/>
  <c r="L55" i="24"/>
  <c r="L45" i="24"/>
  <c r="E45" i="24"/>
  <c r="L14" i="24"/>
  <c r="L4" i="24"/>
  <c r="E4" i="24"/>
  <c r="E55" i="24"/>
  <c r="E14" i="24"/>
  <c r="U10" i="7"/>
  <c r="U17" i="7"/>
  <c r="U9" i="7"/>
  <c r="D44" i="24"/>
  <c r="U9" i="8"/>
  <c r="E3" i="24" s="1"/>
  <c r="U17" i="8"/>
  <c r="U18" i="8" s="1"/>
  <c r="C44" i="24"/>
  <c r="A55" i="24" l="1"/>
  <c r="U10" i="8"/>
  <c r="E13" i="24"/>
  <c r="H79" i="24"/>
  <c r="T38" i="24"/>
  <c r="H38" i="24"/>
  <c r="O79" i="24"/>
  <c r="C79" i="24"/>
  <c r="D74" i="24"/>
  <c r="P74" i="24"/>
  <c r="C3" i="24"/>
  <c r="S74" i="24"/>
  <c r="G74" i="24"/>
  <c r="G33" i="24"/>
  <c r="S33" i="24"/>
  <c r="AX34" i="11"/>
  <c r="AX26" i="11"/>
  <c r="AX26" i="10"/>
  <c r="AX34" i="10"/>
  <c r="AX44" i="7"/>
  <c r="AX44" i="6"/>
  <c r="K74" i="24" l="1"/>
  <c r="D47" i="24"/>
  <c r="D76" i="24"/>
  <c r="D77" i="24"/>
  <c r="D46" i="24"/>
  <c r="P76" i="24"/>
  <c r="P77" i="24"/>
  <c r="U68" i="7"/>
  <c r="U60" i="7"/>
  <c r="U61" i="7" s="1"/>
  <c r="U68" i="6"/>
  <c r="U60" i="6"/>
  <c r="U17" i="6"/>
  <c r="U9" i="6"/>
  <c r="U10" i="6" s="1"/>
  <c r="U68" i="9" l="1"/>
  <c r="U60" i="9"/>
  <c r="E47" i="24" s="1"/>
  <c r="U68" i="8"/>
  <c r="U60" i="8"/>
  <c r="AG74" i="4"/>
  <c r="AG66" i="4"/>
  <c r="H74" i="14"/>
  <c r="H66" i="14"/>
  <c r="H67" i="14" s="1"/>
  <c r="U51" i="9"/>
  <c r="E56" i="24" s="1"/>
  <c r="U43" i="9"/>
  <c r="E46" i="24" s="1"/>
  <c r="E49" i="24" s="1"/>
  <c r="U51" i="8"/>
  <c r="U43" i="8"/>
  <c r="E5" i="24" s="1"/>
  <c r="U47" i="1"/>
  <c r="G35" i="24"/>
  <c r="AG55" i="4"/>
  <c r="AG47" i="4"/>
  <c r="U51" i="7"/>
  <c r="U43" i="7"/>
  <c r="U44" i="7" s="1"/>
  <c r="U51" i="6"/>
  <c r="U44" i="6"/>
  <c r="U43" i="6"/>
  <c r="H55" i="14"/>
  <c r="H47" i="14"/>
  <c r="H48" i="14" s="1"/>
  <c r="C45" i="24"/>
  <c r="U34" i="11"/>
  <c r="U27" i="11"/>
  <c r="U26" i="11"/>
  <c r="U34" i="10"/>
  <c r="U26" i="10"/>
  <c r="U27" i="10" s="1"/>
  <c r="AG36" i="4"/>
  <c r="AG28" i="4"/>
  <c r="U26" i="7"/>
  <c r="U34" i="7"/>
  <c r="H10" i="14"/>
  <c r="U26" i="6"/>
  <c r="U27" i="6" s="1"/>
  <c r="H29" i="14"/>
  <c r="A56" i="24" l="1"/>
  <c r="U69" i="9"/>
  <c r="E57" i="24"/>
  <c r="A57" i="24" s="1"/>
  <c r="U52" i="8"/>
  <c r="E15" i="24"/>
  <c r="U61" i="8"/>
  <c r="E6" i="24"/>
  <c r="E8" i="24" s="1"/>
  <c r="U44" i="8"/>
  <c r="U69" i="8"/>
  <c r="E16" i="24"/>
  <c r="H75" i="14"/>
  <c r="C36" i="24"/>
  <c r="H56" i="14"/>
  <c r="C35" i="24"/>
  <c r="K65" i="24"/>
  <c r="D75" i="24"/>
  <c r="D79" i="24" s="1"/>
  <c r="P75" i="24"/>
  <c r="D45" i="24"/>
  <c r="D49" i="24" s="1"/>
  <c r="K45" i="24"/>
  <c r="D34" i="24"/>
  <c r="AG37" i="4"/>
  <c r="P34" i="24"/>
  <c r="AG56" i="4"/>
  <c r="P35" i="24"/>
  <c r="AG29" i="4"/>
  <c r="AG75" i="4"/>
  <c r="P36" i="24"/>
  <c r="D6" i="24"/>
  <c r="D35" i="24"/>
  <c r="D4" i="24"/>
  <c r="AG67" i="4"/>
  <c r="D5" i="24"/>
  <c r="D36" i="24"/>
  <c r="D3" i="24"/>
  <c r="K24" i="24"/>
  <c r="AG48" i="4"/>
  <c r="K26" i="24"/>
  <c r="C46" i="24"/>
  <c r="A46" i="24" s="1"/>
  <c r="K66" i="24"/>
  <c r="S76" i="24"/>
  <c r="G75" i="24"/>
  <c r="G77" i="24"/>
  <c r="K77" i="24" s="1"/>
  <c r="W66" i="24"/>
  <c r="C47" i="24"/>
  <c r="A47" i="24" s="1"/>
  <c r="S77" i="24"/>
  <c r="S75" i="24"/>
  <c r="G76" i="24"/>
  <c r="K76" i="24" s="1"/>
  <c r="K67" i="24"/>
  <c r="W67" i="24"/>
  <c r="S36" i="24"/>
  <c r="C6" i="24"/>
  <c r="G34" i="24"/>
  <c r="S34" i="24"/>
  <c r="C4" i="24"/>
  <c r="G36" i="24"/>
  <c r="W25" i="24"/>
  <c r="S35" i="24"/>
  <c r="U48" i="1"/>
  <c r="C5" i="24"/>
  <c r="AG9" i="14"/>
  <c r="AG10" i="14" s="1"/>
  <c r="K35" i="24" l="1"/>
  <c r="W76" i="24"/>
  <c r="D38" i="24"/>
  <c r="K75" i="24"/>
  <c r="G79" i="24"/>
  <c r="C8" i="24"/>
  <c r="P79" i="24"/>
  <c r="A45" i="24"/>
  <c r="P38" i="24"/>
  <c r="G38" i="24"/>
  <c r="C49" i="24"/>
  <c r="C50" i="24" s="1"/>
  <c r="C51" i="24" s="1"/>
  <c r="S38" i="24"/>
  <c r="E59" i="24"/>
  <c r="C60" i="24" s="1"/>
  <c r="S79" i="24"/>
  <c r="D8" i="24"/>
  <c r="E18" i="24"/>
  <c r="K36" i="24"/>
  <c r="W24" i="24"/>
  <c r="K25" i="24"/>
  <c r="W26" i="24"/>
  <c r="AG74" i="14"/>
  <c r="AG66" i="14"/>
  <c r="AG67" i="14" s="1"/>
  <c r="AG55" i="14"/>
  <c r="AG47" i="14"/>
  <c r="AG36" i="14"/>
  <c r="AG28" i="14"/>
  <c r="AG29" i="14" s="1"/>
  <c r="AG17" i="14"/>
  <c r="AG17" i="4"/>
  <c r="AG9" i="4"/>
  <c r="AG37" i="14" l="1"/>
  <c r="O34" i="24"/>
  <c r="AG18" i="14"/>
  <c r="O33" i="24"/>
  <c r="AG56" i="14"/>
  <c r="O35" i="24"/>
  <c r="W35" i="24" s="1"/>
  <c r="AG75" i="14"/>
  <c r="O36" i="24"/>
  <c r="R77" i="24"/>
  <c r="W77" i="24" s="1"/>
  <c r="U75" i="24"/>
  <c r="W75" i="24" s="1"/>
  <c r="AG18" i="4"/>
  <c r="P33" i="24"/>
  <c r="H36" i="14"/>
  <c r="H17" i="14"/>
  <c r="U17" i="9"/>
  <c r="U9" i="9"/>
  <c r="E44" i="24" s="1"/>
  <c r="A44" i="24" s="1"/>
  <c r="AX68" i="9"/>
  <c r="AX60" i="9"/>
  <c r="AX51" i="9"/>
  <c r="AX43" i="9"/>
  <c r="AX17" i="9"/>
  <c r="L54" i="24" s="1"/>
  <c r="AX9" i="9"/>
  <c r="AX68" i="7"/>
  <c r="AX60" i="7"/>
  <c r="AX51" i="7"/>
  <c r="AX43" i="7"/>
  <c r="AX34" i="7"/>
  <c r="AX26" i="7"/>
  <c r="AX27" i="7" s="1"/>
  <c r="AX17" i="7"/>
  <c r="AX9" i="7"/>
  <c r="AX10" i="7" s="1"/>
  <c r="K47" i="24"/>
  <c r="J6" i="24"/>
  <c r="AX55" i="1"/>
  <c r="AX56" i="1" s="1"/>
  <c r="AX47" i="1"/>
  <c r="J3" i="24"/>
  <c r="J47" i="24"/>
  <c r="K5" i="24"/>
  <c r="AX68" i="8"/>
  <c r="AX60" i="8"/>
  <c r="AX51" i="8"/>
  <c r="AX43" i="8"/>
  <c r="AX17" i="8"/>
  <c r="AX9" i="8"/>
  <c r="U34" i="6"/>
  <c r="AX68" i="6"/>
  <c r="AX60" i="6"/>
  <c r="AX51" i="6"/>
  <c r="AX43" i="6"/>
  <c r="AX34" i="6"/>
  <c r="AX26" i="6"/>
  <c r="AX27" i="6" s="1"/>
  <c r="AX17" i="6"/>
  <c r="AX9" i="6"/>
  <c r="AX10" i="6" s="1"/>
  <c r="U18" i="9" l="1"/>
  <c r="E54" i="24"/>
  <c r="A54" i="24" s="1"/>
  <c r="AX10" i="9"/>
  <c r="L44" i="24"/>
  <c r="AX44" i="9"/>
  <c r="L46" i="24"/>
  <c r="AX69" i="9"/>
  <c r="L57" i="24"/>
  <c r="AX52" i="9"/>
  <c r="L56" i="24"/>
  <c r="AX61" i="9"/>
  <c r="L47" i="24"/>
  <c r="AX52" i="8"/>
  <c r="L15" i="24"/>
  <c r="AX10" i="8"/>
  <c r="L3" i="24"/>
  <c r="AX61" i="8"/>
  <c r="L6" i="24"/>
  <c r="AX44" i="8"/>
  <c r="L5" i="24"/>
  <c r="L8" i="24" s="1"/>
  <c r="AX18" i="8"/>
  <c r="L13" i="24"/>
  <c r="AX69" i="8"/>
  <c r="L16" i="24"/>
  <c r="W36" i="24"/>
  <c r="H18" i="14"/>
  <c r="C33" i="24"/>
  <c r="H37" i="14"/>
  <c r="C34" i="24"/>
  <c r="O38" i="24"/>
  <c r="W34" i="24"/>
  <c r="K44" i="24"/>
  <c r="K46" i="24"/>
  <c r="K49" i="24" s="1"/>
  <c r="K4" i="24"/>
  <c r="K3" i="24"/>
  <c r="K6" i="24"/>
  <c r="D33" i="24"/>
  <c r="J44" i="24"/>
  <c r="J45" i="24"/>
  <c r="J46" i="24"/>
  <c r="J4" i="24"/>
  <c r="J5" i="24"/>
  <c r="AX48" i="1"/>
  <c r="L59" i="24" l="1"/>
  <c r="J49" i="24"/>
  <c r="J8" i="24"/>
  <c r="K33" i="24"/>
  <c r="K8" i="24"/>
  <c r="L49" i="24"/>
  <c r="L18" i="24"/>
  <c r="C38" i="24"/>
  <c r="K34" i="24"/>
</calcChain>
</file>

<file path=xl/sharedStrings.xml><?xml version="1.0" encoding="utf-8"?>
<sst xmlns="http://schemas.openxmlformats.org/spreadsheetml/2006/main" count="7931" uniqueCount="159">
  <si>
    <t>Correlation of individual series</t>
  </si>
  <si>
    <t>Correlation of average with environment plus lead/lag</t>
  </si>
  <si>
    <t>Correlation of one vs average of all other series</t>
  </si>
  <si>
    <t>Correlation n-1 series with environment plus lead/lag</t>
  </si>
  <si>
    <t>shell with previous/following env</t>
  </si>
  <si>
    <t>correl</t>
  </si>
  <si>
    <t>1vs2</t>
  </si>
  <si>
    <t>1vs3</t>
  </si>
  <si>
    <t>1vs4</t>
  </si>
  <si>
    <t>2vs3</t>
  </si>
  <si>
    <t>2sv4</t>
  </si>
  <si>
    <t>3vs4</t>
  </si>
  <si>
    <t>av vs env</t>
  </si>
  <si>
    <t>av vs env-1</t>
  </si>
  <si>
    <t>av vs env+1</t>
  </si>
  <si>
    <t>1vs2-4</t>
  </si>
  <si>
    <t>2vs1,3,4</t>
  </si>
  <si>
    <t>3vs1,2,4</t>
  </si>
  <si>
    <t>4vs1-3</t>
  </si>
  <si>
    <t>R</t>
  </si>
  <si>
    <t>R^2</t>
  </si>
  <si>
    <t>R^2%</t>
  </si>
  <si>
    <t>Running similarity of individual series</t>
  </si>
  <si>
    <t>Running similarity of average with environment plus lead/lag</t>
  </si>
  <si>
    <t>Running similarity of one vs average of all other series</t>
  </si>
  <si>
    <t>Running similarity of n-1 series with environment plus lead/lag</t>
  </si>
  <si>
    <t>running similarity</t>
  </si>
  <si>
    <t>vs env</t>
  </si>
  <si>
    <t>vs env t-1</t>
  </si>
  <si>
    <t>vs env t+1</t>
  </si>
  <si>
    <t>av vs e-1</t>
  </si>
  <si>
    <t>av vs e+1</t>
  </si>
  <si>
    <t>count</t>
  </si>
  <si>
    <t>sum</t>
  </si>
  <si>
    <t>%agreement</t>
  </si>
  <si>
    <t>2vs4</t>
  </si>
  <si>
    <t>Mg</t>
  </si>
  <si>
    <t>Fo</t>
  </si>
  <si>
    <t>IOM</t>
  </si>
  <si>
    <t>ICE</t>
  </si>
  <si>
    <t>GOM</t>
  </si>
  <si>
    <t>Sr</t>
  </si>
  <si>
    <t>Na</t>
  </si>
  <si>
    <t>HadISST1 annual</t>
  </si>
  <si>
    <t>SST-FO-2</t>
  </si>
  <si>
    <t>SSS-ICE-FO-AnAv</t>
  </si>
  <si>
    <t>MarAug-UKMO4</t>
  </si>
  <si>
    <t>S Cypris 37m annual av</t>
  </si>
  <si>
    <t>N=62</t>
  </si>
  <si>
    <t>N=50</t>
  </si>
  <si>
    <t>N=107</t>
  </si>
  <si>
    <t>N=137</t>
  </si>
  <si>
    <t>N=73</t>
  </si>
  <si>
    <t>HadISST1</t>
  </si>
  <si>
    <t>N=141</t>
  </si>
  <si>
    <t>Mar-Aug</t>
  </si>
  <si>
    <t>80m Prince 5</t>
  </si>
  <si>
    <t>Ba</t>
  </si>
  <si>
    <t>Chl a</t>
  </si>
  <si>
    <t>BOS SeaWifs 4 km</t>
  </si>
  <si>
    <t>N=10</t>
  </si>
  <si>
    <t>N=8</t>
  </si>
  <si>
    <t>SeaWIFs Chl a</t>
  </si>
  <si>
    <t>UNESCO + SeaWIFs FebSep combined</t>
  </si>
  <si>
    <t>SeaWIFs</t>
  </si>
  <si>
    <t>N=9</t>
  </si>
  <si>
    <t>Mn</t>
  </si>
  <si>
    <t>Cypris</t>
  </si>
  <si>
    <t>N=48</t>
  </si>
  <si>
    <t>K</t>
  </si>
  <si>
    <t>B</t>
  </si>
  <si>
    <t>Zn</t>
  </si>
  <si>
    <t>Pb</t>
  </si>
  <si>
    <t>FO</t>
  </si>
  <si>
    <t>Sr, high-frequency</t>
  </si>
  <si>
    <t>Mg, high-frequency</t>
  </si>
  <si>
    <t>Na, high-frequency</t>
  </si>
  <si>
    <t>Ba, high-frequency</t>
  </si>
  <si>
    <t>Mn, high-frequency</t>
  </si>
  <si>
    <t>K, high-frequency</t>
  </si>
  <si>
    <t>B, high-frequency</t>
  </si>
  <si>
    <t>Zn, high-frequency</t>
  </si>
  <si>
    <t>Pb, high-frequency</t>
  </si>
  <si>
    <t>Sr, filtered</t>
  </si>
  <si>
    <t>Mg, filtered</t>
  </si>
  <si>
    <t>Na, filtered</t>
  </si>
  <si>
    <t>Ba, filtered</t>
  </si>
  <si>
    <t>Mn, filtered</t>
  </si>
  <si>
    <t>K, filtered</t>
  </si>
  <si>
    <t>B, filtered</t>
  </si>
  <si>
    <t>Zn, filtered</t>
  </si>
  <si>
    <t>Pb, filtered</t>
  </si>
  <si>
    <t>high-frq</t>
  </si>
  <si>
    <t>Sr-T</t>
  </si>
  <si>
    <t>Mg-T</t>
  </si>
  <si>
    <t>Ba-Chl a</t>
  </si>
  <si>
    <t>max G</t>
  </si>
  <si>
    <t>max G, av all exept one</t>
  </si>
  <si>
    <t>inter-series</t>
  </si>
  <si>
    <t>max G, one vs one</t>
  </si>
  <si>
    <t>max G, one vs av of all others</t>
  </si>
  <si>
    <t>filtered</t>
  </si>
  <si>
    <t>N=56</t>
  </si>
  <si>
    <t>S 80m Prince 5 annual av; N=56</t>
  </si>
  <si>
    <t>environment</t>
  </si>
  <si>
    <t>Instructions: Get suitable time-series from Method comparison.xlsx, eg detr series, use running similarity, correl_template_long.xlsx to compute averaged time-series und correl / Gleichläufigkeits values, paste here</t>
  </si>
  <si>
    <t>Al, high-frequency</t>
  </si>
  <si>
    <t>Al, filtered</t>
  </si>
  <si>
    <t>Al</t>
  </si>
  <si>
    <t>sort my atomic mass</t>
  </si>
  <si>
    <t>p values not excceded: light color, red highlight in table</t>
  </si>
  <si>
    <t>p</t>
  </si>
  <si>
    <t>AnAv</t>
  </si>
  <si>
    <t>SSS ICE-FO An-Av</t>
  </si>
  <si>
    <t>AvnAv</t>
  </si>
  <si>
    <t>age</t>
  </si>
  <si>
    <t>incr w</t>
  </si>
  <si>
    <t>incr width</t>
  </si>
  <si>
    <t>95% c.i.</t>
  </si>
  <si>
    <t>sign @p&lt;0.05</t>
  </si>
  <si>
    <t>2-4</t>
  </si>
  <si>
    <t>1,3,4</t>
  </si>
  <si>
    <t>1,2,4</t>
  </si>
  <si>
    <t>1-3</t>
  </si>
  <si>
    <r>
      <t xml:space="preserve">Running </t>
    </r>
    <r>
      <rPr>
        <sz val="20"/>
        <color rgb="FFFF0000"/>
        <rFont val="Calibri"/>
        <family val="2"/>
        <scheme val="minor"/>
      </rPr>
      <t>dis/</t>
    </r>
    <r>
      <rPr>
        <sz val="20"/>
        <color rgb="FF00B050"/>
        <rFont val="Calibri"/>
        <family val="2"/>
        <scheme val="minor"/>
      </rPr>
      <t>similarity of average with environment plus lead/lag</t>
    </r>
  </si>
  <si>
    <t>n.s.</t>
  </si>
  <si>
    <t/>
  </si>
  <si>
    <t>%disagreement</t>
  </si>
  <si>
    <r>
      <t xml:space="preserve">Running </t>
    </r>
    <r>
      <rPr>
        <sz val="20"/>
        <color rgb="FFFF0000"/>
        <rFont val="Calibri"/>
        <family val="2"/>
        <scheme val="minor"/>
      </rPr>
      <t>dis</t>
    </r>
    <r>
      <rPr>
        <sz val="20"/>
        <color rgb="FF00B050"/>
        <rFont val="Calibri"/>
        <family val="2"/>
        <scheme val="minor"/>
      </rPr>
      <t>/similarity of average with environment plus lead/lag</t>
    </r>
  </si>
  <si>
    <r>
      <t xml:space="preserve">Running </t>
    </r>
    <r>
      <rPr>
        <sz val="20"/>
        <color rgb="FFFF0000"/>
        <rFont val="Calibri"/>
        <family val="2"/>
        <scheme val="minor"/>
      </rPr>
      <t>dis</t>
    </r>
    <r>
      <rPr>
        <sz val="20"/>
        <color theme="4"/>
        <rFont val="Calibri"/>
        <family val="2"/>
        <scheme val="minor"/>
      </rPr>
      <t>/similarity of n-1 series with environment plus lead/lag</t>
    </r>
  </si>
  <si>
    <t>max D</t>
  </si>
  <si>
    <t>max D, av all exept one</t>
  </si>
  <si>
    <t>St#3302 SST ann</t>
  </si>
  <si>
    <t>not significant</t>
  </si>
  <si>
    <t>interseries, neg corr</t>
  </si>
  <si>
    <t>X</t>
  </si>
  <si>
    <t>(X)</t>
  </si>
  <si>
    <t>negative correlation</t>
  </si>
  <si>
    <r>
      <t xml:space="preserve">significant running </t>
    </r>
    <r>
      <rPr>
        <sz val="11"/>
        <color rgb="FFFF0000"/>
        <rFont val="Calibri"/>
        <family val="2"/>
        <scheme val="minor"/>
      </rPr>
      <t>dis</t>
    </r>
    <r>
      <rPr>
        <sz val="11"/>
        <color theme="1"/>
        <rFont val="Calibri"/>
        <family val="2"/>
        <scheme val="minor"/>
      </rPr>
      <t>/similarity, but no significant linear correlation</t>
    </r>
  </si>
  <si>
    <r>
      <t xml:space="preserve">significant linear correlation, but no significant  running </t>
    </r>
    <r>
      <rPr>
        <sz val="11"/>
        <color rgb="FFFF0000"/>
        <rFont val="Calibri"/>
        <family val="2"/>
        <scheme val="minor"/>
      </rPr>
      <t>dis</t>
    </r>
    <r>
      <rPr>
        <sz val="11"/>
        <color theme="1"/>
        <rFont val="Calibri"/>
        <family val="2"/>
        <scheme val="minor"/>
      </rPr>
      <t>/similarity</t>
    </r>
  </si>
  <si>
    <t>most or all values below LOD (indicated in G table)</t>
  </si>
  <si>
    <t>most extreme R, one vs one</t>
  </si>
  <si>
    <t>most extreme R, one vs av of all others</t>
  </si>
  <si>
    <r>
      <t xml:space="preserve">X = at least one neg corr, neg corr. after filtering (X); green X = </t>
    </r>
    <r>
      <rPr>
        <b/>
        <sz val="11"/>
        <color theme="9"/>
        <rFont val="Calibri"/>
        <family val="2"/>
        <scheme val="minor"/>
      </rPr>
      <t>signifcant</t>
    </r>
  </si>
  <si>
    <t>IOM,ICE,GOM</t>
  </si>
  <si>
    <t>Ba-T</t>
  </si>
  <si>
    <t>B-T</t>
  </si>
  <si>
    <t>Running dis/similarity of average with environment plus lead/lag</t>
  </si>
  <si>
    <t>Running dis/similarity of n-1 series with environment plus lead/lag</t>
  </si>
  <si>
    <t>N=37</t>
  </si>
  <si>
    <t>Regression analyses and sign tests (between element/Ca chronologies and between environmental variables and Element/Ca series)</t>
  </si>
  <si>
    <t>high-frq = annual averages</t>
  </si>
  <si>
    <t>filt = low-pass filtered series</t>
  </si>
  <si>
    <t>Summary contains diagrams shown in Figures 2 and 3 as well as in Tables 2 and 3</t>
  </si>
  <si>
    <t>max 100xR^2, all</t>
  </si>
  <si>
    <t>max 100xR^2, av all except one</t>
  </si>
  <si>
    <t>G%</t>
  </si>
  <si>
    <r>
      <t>100xR</t>
    </r>
    <r>
      <rPr>
        <vertAlign val="superscript"/>
        <sz val="11"/>
        <color theme="4"/>
        <rFont val="Calibri"/>
        <family val="2"/>
        <scheme val="minor"/>
      </rPr>
      <t>2</t>
    </r>
  </si>
  <si>
    <t>Supplements_3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</si>
</sst>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B050"/>
      <name val="Calibri"/>
      <family val="2"/>
      <scheme val="minor"/>
    </font>
    <font>
      <sz val="20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theme="9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2"/>
      <color theme="9"/>
      <name val="Calibri"/>
      <family val="2"/>
      <scheme val="minor"/>
    </font>
    <font>
      <sz val="12"/>
      <color theme="4"/>
      <name val="Calibri"/>
      <family val="2"/>
      <scheme val="minor"/>
    </font>
    <font>
      <sz val="20"/>
      <color theme="9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2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B050"/>
      <name val="Calibri"/>
      <family val="2"/>
      <scheme val="minor"/>
    </font>
    <font>
      <i/>
      <sz val="11"/>
      <color theme="4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1"/>
      <color theme="9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vertAlign val="superscript"/>
      <sz val="11"/>
      <color theme="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0" xfId="0" applyFont="1" applyFill="1"/>
    <xf numFmtId="0" fontId="1" fillId="0" borderId="0" xfId="0" applyFont="1"/>
    <xf numFmtId="0" fontId="2" fillId="2" borderId="0" xfId="0" applyFont="1" applyFill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0" fillId="2" borderId="0" xfId="0" applyFill="1"/>
    <xf numFmtId="0" fontId="4" fillId="2" borderId="0" xfId="0" applyFont="1" applyFill="1"/>
    <xf numFmtId="0" fontId="5" fillId="0" borderId="0" xfId="0" applyFont="1"/>
    <xf numFmtId="0" fontId="6" fillId="0" borderId="0" xfId="0" applyFont="1"/>
    <xf numFmtId="0" fontId="4" fillId="0" borderId="0" xfId="0" applyFont="1"/>
    <xf numFmtId="0" fontId="5" fillId="3" borderId="0" xfId="0" applyFont="1" applyFill="1"/>
    <xf numFmtId="0" fontId="5" fillId="4" borderId="0" xfId="0" applyFont="1" applyFill="1"/>
    <xf numFmtId="2" fontId="0" fillId="0" borderId="0" xfId="0" applyNumberFormat="1"/>
    <xf numFmtId="2" fontId="5" fillId="0" borderId="0" xfId="0" applyNumberFormat="1" applyFont="1"/>
    <xf numFmtId="2" fontId="4" fillId="0" borderId="0" xfId="0" applyNumberFormat="1" applyFont="1"/>
    <xf numFmtId="0" fontId="7" fillId="0" borderId="0" xfId="0" applyFont="1"/>
    <xf numFmtId="2" fontId="7" fillId="0" borderId="0" xfId="0" applyNumberFormat="1" applyFont="1"/>
    <xf numFmtId="2" fontId="8" fillId="0" borderId="0" xfId="0" applyNumberFormat="1" applyFont="1"/>
    <xf numFmtId="0" fontId="9" fillId="0" borderId="0" xfId="0" applyFont="1"/>
    <xf numFmtId="0" fontId="8" fillId="0" borderId="0" xfId="0" applyFont="1"/>
    <xf numFmtId="0" fontId="10" fillId="0" borderId="0" xfId="0" applyFont="1"/>
    <xf numFmtId="2" fontId="10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164" fontId="5" fillId="0" borderId="0" xfId="0" applyNumberFormat="1" applyFont="1"/>
    <xf numFmtId="164" fontId="6" fillId="0" borderId="0" xfId="0" applyNumberFormat="1" applyFont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11" fillId="0" borderId="0" xfId="0" applyFont="1"/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0" fontId="12" fillId="0" borderId="0" xfId="0" applyFont="1"/>
    <xf numFmtId="164" fontId="0" fillId="0" borderId="0" xfId="0" applyNumberFormat="1" applyAlignment="1">
      <alignment horizontal="right"/>
    </xf>
    <xf numFmtId="0" fontId="0" fillId="5" borderId="0" xfId="0" applyFill="1"/>
    <xf numFmtId="164" fontId="1" fillId="6" borderId="0" xfId="0" applyNumberFormat="1" applyFont="1" applyFill="1"/>
    <xf numFmtId="164" fontId="1" fillId="7" borderId="0" xfId="0" applyNumberFormat="1" applyFont="1" applyFill="1"/>
    <xf numFmtId="164" fontId="0" fillId="4" borderId="0" xfId="0" applyNumberFormat="1" applyFill="1"/>
    <xf numFmtId="0" fontId="0" fillId="4" borderId="0" xfId="0" applyFill="1"/>
    <xf numFmtId="164" fontId="10" fillId="0" borderId="0" xfId="0" applyNumberFormat="1" applyFont="1"/>
    <xf numFmtId="2" fontId="4" fillId="0" borderId="0" xfId="0" applyNumberFormat="1" applyFont="1" applyAlignment="1">
      <alignment horizontal="right"/>
    </xf>
    <xf numFmtId="164" fontId="0" fillId="0" borderId="0" xfId="0" applyNumberFormat="1" applyFill="1"/>
    <xf numFmtId="1" fontId="14" fillId="0" borderId="0" xfId="0" applyNumberFormat="1" applyFont="1"/>
    <xf numFmtId="164" fontId="14" fillId="0" borderId="0" xfId="0" applyNumberFormat="1" applyFont="1"/>
    <xf numFmtId="164" fontId="15" fillId="0" borderId="0" xfId="0" applyNumberFormat="1" applyFont="1"/>
    <xf numFmtId="2" fontId="15" fillId="0" borderId="0" xfId="0" applyNumberFormat="1" applyFont="1"/>
    <xf numFmtId="0" fontId="15" fillId="0" borderId="0" xfId="0" applyFont="1"/>
    <xf numFmtId="164" fontId="15" fillId="4" borderId="0" xfId="0" applyNumberFormat="1" applyFont="1" applyFill="1"/>
    <xf numFmtId="164" fontId="15" fillId="0" borderId="0" xfId="0" applyNumberFormat="1" applyFont="1" applyFill="1"/>
    <xf numFmtId="2" fontId="0" fillId="0" borderId="0" xfId="0" applyNumberFormat="1" applyAlignment="1">
      <alignment horizontal="center"/>
    </xf>
    <xf numFmtId="2" fontId="0" fillId="4" borderId="0" xfId="0" applyNumberFormat="1" applyFill="1"/>
    <xf numFmtId="0" fontId="5" fillId="0" borderId="0" xfId="0" quotePrefix="1" applyFont="1"/>
    <xf numFmtId="164" fontId="8" fillId="0" borderId="0" xfId="0" applyNumberFormat="1" applyFont="1"/>
    <xf numFmtId="10" fontId="5" fillId="0" borderId="0" xfId="0" applyNumberFormat="1" applyFont="1"/>
    <xf numFmtId="164" fontId="16" fillId="0" borderId="0" xfId="0" applyNumberFormat="1" applyFont="1"/>
    <xf numFmtId="164" fontId="18" fillId="0" borderId="0" xfId="0" applyNumberFormat="1" applyFont="1"/>
    <xf numFmtId="10" fontId="18" fillId="0" borderId="0" xfId="0" applyNumberFormat="1" applyFont="1"/>
    <xf numFmtId="164" fontId="19" fillId="0" borderId="0" xfId="0" applyNumberFormat="1" applyFont="1"/>
    <xf numFmtId="10" fontId="19" fillId="0" borderId="0" xfId="0" applyNumberFormat="1" applyFont="1"/>
    <xf numFmtId="164" fontId="20" fillId="0" borderId="0" xfId="0" applyNumberFormat="1" applyFont="1"/>
    <xf numFmtId="10" fontId="20" fillId="0" borderId="0" xfId="0" applyNumberFormat="1" applyFont="1"/>
    <xf numFmtId="0" fontId="20" fillId="0" borderId="0" xfId="0" applyFont="1"/>
    <xf numFmtId="164" fontId="21" fillId="0" borderId="0" xfId="0" applyNumberFormat="1" applyFont="1"/>
    <xf numFmtId="10" fontId="21" fillId="0" borderId="0" xfId="0" applyNumberFormat="1" applyFont="1"/>
    <xf numFmtId="164" fontId="22" fillId="0" borderId="0" xfId="0" applyNumberFormat="1" applyFont="1" applyFill="1"/>
    <xf numFmtId="164" fontId="0" fillId="8" borderId="0" xfId="0" applyNumberFormat="1" applyFill="1"/>
    <xf numFmtId="0" fontId="0" fillId="8" borderId="0" xfId="0" applyFill="1"/>
    <xf numFmtId="164" fontId="0" fillId="0" borderId="0" xfId="0" applyNumberFormat="1" applyFont="1" applyFill="1"/>
    <xf numFmtId="164" fontId="24" fillId="4" borderId="0" xfId="0" applyNumberFormat="1" applyFont="1" applyFill="1"/>
    <xf numFmtId="164" fontId="24" fillId="0" borderId="0" xfId="0" applyNumberFormat="1" applyFont="1" applyFill="1"/>
    <xf numFmtId="164" fontId="24" fillId="8" borderId="0" xfId="0" applyNumberFormat="1" applyFont="1" applyFill="1"/>
    <xf numFmtId="0" fontId="24" fillId="0" borderId="0" xfId="0" applyFont="1"/>
    <xf numFmtId="164" fontId="0" fillId="9" borderId="0" xfId="0" applyNumberFormat="1" applyFill="1"/>
    <xf numFmtId="0" fontId="0" fillId="9" borderId="0" xfId="0" applyFill="1"/>
    <xf numFmtId="0" fontId="0" fillId="0" borderId="0" xfId="0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center"/>
    </xf>
    <xf numFmtId="164" fontId="13" fillId="0" borderId="0" xfId="0" applyNumberFormat="1" applyFont="1"/>
    <xf numFmtId="0" fontId="0" fillId="0" borderId="0" xfId="0" applyFill="1"/>
    <xf numFmtId="0" fontId="22" fillId="0" borderId="0" xfId="0" applyFont="1" applyFill="1"/>
    <xf numFmtId="2" fontId="22" fillId="0" borderId="0" xfId="0" applyNumberFormat="1" applyFont="1" applyFill="1"/>
    <xf numFmtId="2" fontId="0" fillId="0" borderId="0" xfId="0" applyNumberFormat="1" applyFill="1"/>
    <xf numFmtId="2" fontId="22" fillId="0" borderId="0" xfId="0" applyNumberFormat="1" applyFont="1"/>
    <xf numFmtId="164" fontId="25" fillId="0" borderId="0" xfId="0" applyNumberFormat="1" applyFont="1"/>
    <xf numFmtId="164" fontId="22" fillId="0" borderId="0" xfId="0" applyNumberFormat="1" applyFont="1"/>
    <xf numFmtId="2" fontId="13" fillId="0" borderId="0" xfId="0" applyNumberFormat="1" applyFont="1" applyFill="1"/>
    <xf numFmtId="2" fontId="0" fillId="9" borderId="0" xfId="0" applyNumberFormat="1" applyFill="1"/>
    <xf numFmtId="2" fontId="0" fillId="0" borderId="0" xfId="0" applyNumberFormat="1" applyFont="1" applyFill="1"/>
    <xf numFmtId="164" fontId="0" fillId="0" borderId="0" xfId="0" applyNumberFormat="1" applyFont="1"/>
    <xf numFmtId="0" fontId="25" fillId="0" borderId="0" xfId="0" applyFont="1"/>
    <xf numFmtId="2" fontId="0" fillId="4" borderId="0" xfId="0" applyNumberFormat="1" applyFont="1" applyFill="1"/>
    <xf numFmtId="2" fontId="13" fillId="4" borderId="0" xfId="0" applyNumberFormat="1" applyFont="1" applyFill="1"/>
    <xf numFmtId="2" fontId="13" fillId="9" borderId="0" xfId="0" applyNumberFormat="1" applyFont="1" applyFill="1"/>
    <xf numFmtId="0" fontId="26" fillId="0" borderId="0" xfId="0" applyFont="1" applyAlignment="1">
      <alignment horizontal="center"/>
    </xf>
    <xf numFmtId="164" fontId="15" fillId="8" borderId="0" xfId="0" applyNumberFormat="1" applyFont="1" applyFill="1"/>
    <xf numFmtId="164" fontId="15" fillId="9" borderId="0" xfId="0" applyNumberFormat="1" applyFont="1" applyFill="1"/>
    <xf numFmtId="0" fontId="28" fillId="0" borderId="0" xfId="0" applyFont="1" applyFill="1"/>
    <xf numFmtId="2" fontId="28" fillId="4" borderId="0" xfId="0" applyNumberFormat="1" applyFont="1" applyFill="1"/>
    <xf numFmtId="2" fontId="28" fillId="9" borderId="0" xfId="0" applyNumberFormat="1" applyFont="1" applyFill="1"/>
    <xf numFmtId="2" fontId="28" fillId="0" borderId="0" xfId="0" applyNumberFormat="1" applyFont="1" applyFill="1"/>
    <xf numFmtId="164" fontId="0" fillId="10" borderId="0" xfId="0" applyNumberFormat="1" applyFill="1"/>
    <xf numFmtId="164" fontId="27" fillId="11" borderId="0" xfId="0" applyNumberFormat="1" applyFont="1" applyFill="1"/>
    <xf numFmtId="164" fontId="27" fillId="12" borderId="0" xfId="0" applyNumberFormat="1" applyFont="1" applyFill="1"/>
    <xf numFmtId="164" fontId="27" fillId="13" borderId="0" xfId="0" applyNumberFormat="1" applyFont="1" applyFill="1"/>
    <xf numFmtId="1" fontId="4" fillId="0" borderId="0" xfId="0" applyNumberFormat="1" applyFont="1"/>
    <xf numFmtId="164" fontId="4" fillId="0" borderId="0" xfId="0" applyNumberFormat="1" applyFont="1" applyFill="1"/>
  </cellXfs>
  <cellStyles count="1">
    <cellStyle name="Normal" xfId="0" builtinId="0"/>
  </cellStyles>
  <dxfs count="139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6E-49B9-A8BF-26D8CBE1FA3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F687-4B7F-A1CA-6575FF7D4CEB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Summary!$C$3:$G$3</c:f>
              <c:numCache>
                <c:formatCode>0.0</c:formatCode>
                <c:ptCount val="5"/>
                <c:pt idx="0">
                  <c:v>5.9292989035744235</c:v>
                </c:pt>
                <c:pt idx="1">
                  <c:v>6.1162456638168852</c:v>
                </c:pt>
                <c:pt idx="2">
                  <c:v>36.624472653348825</c:v>
                </c:pt>
                <c:pt idx="3">
                  <c:v>1.8118405738890297</c:v>
                </c:pt>
                <c:pt idx="4">
                  <c:v>5.8103370823897924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87-4B7F-A1CA-6575FF7D4CEB}"/>
            </c:ext>
          </c:extLst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5EB-41CA-9FA5-27950AA34794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5EB-41CA-9FA5-27950AA34794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6E-49B9-A8BF-26D8CBE1FA3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687-4B7F-A1CA-6575FF7D4CEB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Summary!$C$4:$G$4</c:f>
              <c:numCache>
                <c:formatCode>0.0</c:formatCode>
                <c:ptCount val="5"/>
                <c:pt idx="0">
                  <c:v>10.963542275106878</c:v>
                </c:pt>
                <c:pt idx="1">
                  <c:v>16.899091839589662</c:v>
                </c:pt>
                <c:pt idx="2">
                  <c:v>5.6705853629909928</c:v>
                </c:pt>
                <c:pt idx="3">
                  <c:v>18.383958368530536</c:v>
                </c:pt>
                <c:pt idx="4">
                  <c:v>10.363862197541787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7-4B7F-A1CA-6575FF7D4CEB}"/>
            </c:ext>
          </c:extLst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13A-438A-9379-D37501A9210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F687-4B7F-A1CA-6575FF7D4CE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013A-438A-9379-D37501A9210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608D-4381-BEF0-00E64998BD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A06E-49B9-A8BF-26D8CBE1FA31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Summary!$C$5:$G$5</c:f>
              <c:numCache>
                <c:formatCode>0.0</c:formatCode>
                <c:ptCount val="5"/>
                <c:pt idx="0">
                  <c:v>17.528307438008738</c:v>
                </c:pt>
                <c:pt idx="1">
                  <c:v>2.5653229496518373</c:v>
                </c:pt>
                <c:pt idx="2">
                  <c:v>21.432302296571336</c:v>
                </c:pt>
                <c:pt idx="3">
                  <c:v>2.3816230591691343</c:v>
                </c:pt>
                <c:pt idx="4">
                  <c:v>7.3900814975430373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87-4B7F-A1CA-6575FF7D4CEB}"/>
            </c:ext>
          </c:extLst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8D-4381-BEF0-00E64998BD6F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06E-49B9-A8BF-26D8CBE1FA31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Summary!$C$6:$G$6</c:f>
              <c:numCache>
                <c:formatCode>0.0</c:formatCode>
                <c:ptCount val="5"/>
                <c:pt idx="0">
                  <c:v>5.8992851704226412</c:v>
                </c:pt>
                <c:pt idx="1">
                  <c:v>3.4115224673298132</c:v>
                </c:pt>
                <c:pt idx="2">
                  <c:v>23.644961174725001</c:v>
                </c:pt>
                <c:pt idx="3">
                  <c:v>4.9809660713798039</c:v>
                </c:pt>
                <c:pt idx="4">
                  <c:v>14.721545124876789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87-4B7F-A1CA-6575FF7D4C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Summary!$B$44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Summary!$J$44:$N$44</c:f>
              <c:numCache>
                <c:formatCode>0.0</c:formatCode>
                <c:ptCount val="5"/>
                <c:pt idx="0">
                  <c:v>9.5292610143545016</c:v>
                </c:pt>
                <c:pt idx="1">
                  <c:v>10.448264353254149</c:v>
                </c:pt>
                <c:pt idx="2">
                  <c:v>97.117655257450878</c:v>
                </c:pt>
                <c:pt idx="3">
                  <c:v>15.906741414385547</c:v>
                </c:pt>
                <c:pt idx="4">
                  <c:v>6.0321404424435485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C1-4F95-8899-4FC00137EF43}"/>
            </c:ext>
          </c:extLst>
        </c:ser>
        <c:ser>
          <c:idx val="1"/>
          <c:order val="1"/>
          <c:tx>
            <c:strRef>
              <c:f>Summary!$B$45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Summary!$J$45:$N$45</c:f>
              <c:numCache>
                <c:formatCode>0.0</c:formatCode>
                <c:ptCount val="5"/>
                <c:pt idx="0">
                  <c:v>14.71713964777501</c:v>
                </c:pt>
                <c:pt idx="1">
                  <c:v>32.268360883924458</c:v>
                </c:pt>
                <c:pt idx="2">
                  <c:v>10.933447354266944</c:v>
                </c:pt>
                <c:pt idx="3">
                  <c:v>32.404676856049221</c:v>
                </c:pt>
                <c:pt idx="4">
                  <c:v>23.367076456362163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C1-4F95-8899-4FC00137EF43}"/>
            </c:ext>
          </c:extLst>
        </c:ser>
        <c:ser>
          <c:idx val="2"/>
          <c:order val="2"/>
          <c:tx>
            <c:strRef>
              <c:f>Summary!$B$46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D06-44F5-8D4C-D134287A1262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Summary!$J$46:$N$46</c:f>
              <c:numCache>
                <c:formatCode>0.0</c:formatCode>
                <c:ptCount val="5"/>
                <c:pt idx="0">
                  <c:v>30.401255893725072</c:v>
                </c:pt>
                <c:pt idx="1">
                  <c:v>11.597106116016169</c:v>
                </c:pt>
                <c:pt idx="2">
                  <c:v>100</c:v>
                </c:pt>
                <c:pt idx="3">
                  <c:v>1.9197074117621744</c:v>
                </c:pt>
                <c:pt idx="4">
                  <c:v>32.837736615314832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C1-4F95-8899-4FC00137EF43}"/>
            </c:ext>
          </c:extLst>
        </c:ser>
        <c:ser>
          <c:idx val="3"/>
          <c:order val="3"/>
          <c:tx>
            <c:strRef>
              <c:f>Summary!$B$47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D06-44F5-8D4C-D134287A1262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Summary!$J$47:$N$47</c:f>
              <c:numCache>
                <c:formatCode>0.0</c:formatCode>
                <c:ptCount val="5"/>
                <c:pt idx="0">
                  <c:v>18.1449215947471</c:v>
                </c:pt>
                <c:pt idx="1">
                  <c:v>7.522287378886257</c:v>
                </c:pt>
                <c:pt idx="2">
                  <c:v>61.395163470709079</c:v>
                </c:pt>
                <c:pt idx="3">
                  <c:v>4.6180767298277878</c:v>
                </c:pt>
                <c:pt idx="4">
                  <c:v>41.36597196735368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C1-4F95-8899-4FC00137EF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Summary!$B$54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4BA-4F88-AD23-EFD5B3E0EF60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Summary!$C$54:$G$54</c:f>
              <c:numCache>
                <c:formatCode>0.0</c:formatCode>
                <c:ptCount val="5"/>
                <c:pt idx="0">
                  <c:v>51.515151515151516</c:v>
                </c:pt>
                <c:pt idx="1">
                  <c:v>51.515151515151516</c:v>
                </c:pt>
                <c:pt idx="2">
                  <c:v>100</c:v>
                </c:pt>
                <c:pt idx="3">
                  <c:v>50.381679389312978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23-4D19-A087-5F2F61113B87}"/>
            </c:ext>
          </c:extLst>
        </c:ser>
        <c:ser>
          <c:idx val="1"/>
          <c:order val="1"/>
          <c:tx>
            <c:strRef>
              <c:f>Summary!$B$55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3C9-4B7F-B7D6-548D9D9327A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3C9-4B7F-B7D6-548D9D9327A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9DD-48F5-916B-705951BE8BAC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C9DD-48F5-916B-705951BE8BAC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Summary!$C$55:$G$55</c:f>
              <c:numCache>
                <c:formatCode>0.0</c:formatCode>
                <c:ptCount val="5"/>
                <c:pt idx="0">
                  <c:v>60.294117647058826</c:v>
                </c:pt>
                <c:pt idx="1">
                  <c:v>66.176470588235304</c:v>
                </c:pt>
                <c:pt idx="2">
                  <c:v>65.625</c:v>
                </c:pt>
                <c:pt idx="3">
                  <c:v>61.764705882352942</c:v>
                </c:pt>
                <c:pt idx="4">
                  <c:v>58.208955223880594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23-4D19-A087-5F2F61113B87}"/>
            </c:ext>
          </c:extLst>
        </c:ser>
        <c:ser>
          <c:idx val="2"/>
          <c:order val="2"/>
          <c:tx>
            <c:strRef>
              <c:f>Summary!$B$56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C3C9-4B7F-B7D6-548D9D9327A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C9DD-48F5-916B-705951BE8BA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299-4CA8-9A88-C5E064551E2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299-4CA8-9A88-C5E064551E2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B56-4D40-8F60-5618A74F8D6D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Summary!$C$56:$G$56</c:f>
              <c:numCache>
                <c:formatCode>0.0</c:formatCode>
                <c:ptCount val="5"/>
                <c:pt idx="0">
                  <c:v>60.294117647058826</c:v>
                </c:pt>
                <c:pt idx="1">
                  <c:v>55.147058823529413</c:v>
                </c:pt>
                <c:pt idx="2">
                  <c:v>100</c:v>
                </c:pt>
                <c:pt idx="3">
                  <c:v>49.264705882352942</c:v>
                </c:pt>
                <c:pt idx="4">
                  <c:v>58.823529411764703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23-4D19-A087-5F2F61113B87}"/>
            </c:ext>
          </c:extLst>
        </c:ser>
        <c:ser>
          <c:idx val="3"/>
          <c:order val="3"/>
          <c:tx>
            <c:strRef>
              <c:f>Summary!$B$57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B56-4D40-8F60-5618A74F8D6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299-4CA8-9A88-C5E064551E22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Summary!$C$57:$G$57</c:f>
              <c:numCache>
                <c:formatCode>0.0</c:formatCode>
                <c:ptCount val="5"/>
                <c:pt idx="0">
                  <c:v>52</c:v>
                </c:pt>
                <c:pt idx="1">
                  <c:v>54.901960784313722</c:v>
                </c:pt>
                <c:pt idx="2">
                  <c:v>100</c:v>
                </c:pt>
                <c:pt idx="3">
                  <c:v>68</c:v>
                </c:pt>
                <c:pt idx="4">
                  <c:v>58.823529411764703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23-4D19-A087-5F2F61113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Summary!$B$54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9A-4FDE-A751-8065C1FCF42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69A-4FDE-A751-8065C1FCF42B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69A-4FDE-A751-8065C1FCF42B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Summary!$J$54:$N$54</c:f>
              <c:numCache>
                <c:formatCode>0.0</c:formatCode>
                <c:ptCount val="5"/>
                <c:pt idx="0">
                  <c:v>54.285714285714285</c:v>
                </c:pt>
                <c:pt idx="1">
                  <c:v>61.467889908256879</c:v>
                </c:pt>
                <c:pt idx="2">
                  <c:v>100</c:v>
                </c:pt>
                <c:pt idx="3">
                  <c:v>50.381679389312978</c:v>
                </c:pt>
                <c:pt idx="4">
                  <c:v>51.886792452830186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B-4313-83AE-923F73431BA1}"/>
            </c:ext>
          </c:extLst>
        </c:ser>
        <c:ser>
          <c:idx val="1"/>
          <c:order val="1"/>
          <c:tx>
            <c:strRef>
              <c:f>Summary!$B$55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1-C2CF-484E-8272-3910A8EC0C4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2E9-434C-88EE-CA9690DA80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2E9-434C-88EE-CA9690DA80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269A-4FDE-A751-8065C1FCF42B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Summary!$J$55:$N$55</c:f>
              <c:numCache>
                <c:formatCode>0.0</c:formatCode>
                <c:ptCount val="5"/>
                <c:pt idx="0">
                  <c:v>60.294117647058826</c:v>
                </c:pt>
                <c:pt idx="1">
                  <c:v>66.176470588235304</c:v>
                </c:pt>
                <c:pt idx="2">
                  <c:v>71.875</c:v>
                </c:pt>
                <c:pt idx="3">
                  <c:v>64.705882352941174</c:v>
                </c:pt>
                <c:pt idx="4">
                  <c:v>58.823529411764703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6B-4313-83AE-923F73431BA1}"/>
            </c:ext>
          </c:extLst>
        </c:ser>
        <c:ser>
          <c:idx val="2"/>
          <c:order val="2"/>
          <c:tx>
            <c:strRef>
              <c:f>Summary!$B$56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69A-4FDE-A751-8065C1FCF42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69A-4FDE-A751-8065C1FCF42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2E9-434C-88EE-CA9690DA80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2E9-434C-88EE-CA9690DA806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6225-465E-A3C2-644CD08EDE5D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Summary!$J$56:$N$56</c:f>
              <c:numCache>
                <c:formatCode>0.0</c:formatCode>
                <c:ptCount val="5"/>
                <c:pt idx="0">
                  <c:v>64.705882352941174</c:v>
                </c:pt>
                <c:pt idx="1">
                  <c:v>58.088235294117645</c:v>
                </c:pt>
                <c:pt idx="2">
                  <c:v>100</c:v>
                </c:pt>
                <c:pt idx="3">
                  <c:v>51.470588235294116</c:v>
                </c:pt>
                <c:pt idx="4">
                  <c:v>61.029411764705884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6B-4313-83AE-923F73431BA1}"/>
            </c:ext>
          </c:extLst>
        </c:ser>
        <c:ser>
          <c:idx val="3"/>
          <c:order val="3"/>
          <c:tx>
            <c:strRef>
              <c:f>Summary!$B$57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562C-44D8-8485-D24EE2A925E7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22E9-434C-88EE-CA9690DA8067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2E9-434C-88EE-CA9690DA806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69A-4FDE-A751-8065C1FCF42B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6225-465E-A3C2-644CD08EDE5D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Summary!$J$57:$N$57</c:f>
              <c:numCache>
                <c:formatCode>0.0</c:formatCode>
                <c:ptCount val="5"/>
                <c:pt idx="0">
                  <c:v>56</c:v>
                </c:pt>
                <c:pt idx="1">
                  <c:v>62.745098039215684</c:v>
                </c:pt>
                <c:pt idx="2">
                  <c:v>100</c:v>
                </c:pt>
                <c:pt idx="3">
                  <c:v>73.469387755102048</c:v>
                </c:pt>
                <c:pt idx="4">
                  <c:v>64.705882352941174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6B-4313-83AE-923F73431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Summary!$B$64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5B1-4F24-8925-6CC99A9B862E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Summary!$C$64:$I$64</c:f>
              <c:numCache>
                <c:formatCode>0.00</c:formatCode>
                <c:ptCount val="7"/>
                <c:pt idx="0">
                  <c:v>-9.9640009578928518E-2</c:v>
                </c:pt>
                <c:pt idx="1">
                  <c:v>3.7524008940117808E-2</c:v>
                </c:pt>
                <c:pt idx="2">
                  <c:v>-5.3408482180697806E-3</c:v>
                </c:pt>
                <c:pt idx="3">
                  <c:v>-3.3442439070333334E-4</c:v>
                </c:pt>
                <c:pt idx="4">
                  <c:v>6.9634671137320289E-2</c:v>
                </c:pt>
                <c:pt idx="5">
                  <c:v>-0.11692814449312837</c:v>
                </c:pt>
                <c:pt idx="6">
                  <c:v>7.4229390161177217E-2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FF-43CA-8244-BC94A96A1358}"/>
            </c:ext>
          </c:extLst>
        </c:ser>
        <c:ser>
          <c:idx val="1"/>
          <c:order val="1"/>
          <c:tx>
            <c:strRef>
              <c:f>Summary!$B$65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5B1-4F24-8925-6CC99A9B862E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Summary!$C$65:$I$65</c:f>
              <c:numCache>
                <c:formatCode>0.00</c:formatCode>
                <c:ptCount val="7"/>
                <c:pt idx="0">
                  <c:v>0.88057416010994749</c:v>
                </c:pt>
                <c:pt idx="1">
                  <c:v>0.68910800284927753</c:v>
                </c:pt>
                <c:pt idx="2">
                  <c:v>-0.40671373907112779</c:v>
                </c:pt>
                <c:pt idx="3">
                  <c:v>0.24338454691425787</c:v>
                </c:pt>
                <c:pt idx="4">
                  <c:v>0.48614447513891451</c:v>
                </c:pt>
                <c:pt idx="5">
                  <c:v>0.72620076741294504</c:v>
                </c:pt>
                <c:pt idx="6">
                  <c:v>0.32097867077892839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FF-43CA-8244-BC94A96A1358}"/>
            </c:ext>
          </c:extLst>
        </c:ser>
        <c:ser>
          <c:idx val="2"/>
          <c:order val="2"/>
          <c:tx>
            <c:strRef>
              <c:f>Summary!$B$66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Summary!$C$66:$I$66</c:f>
              <c:numCache>
                <c:formatCode>0.00</c:formatCode>
                <c:ptCount val="7"/>
                <c:pt idx="0">
                  <c:v>0.43148320021785108</c:v>
                </c:pt>
                <c:pt idx="1">
                  <c:v>0.74129365757980925</c:v>
                </c:pt>
                <c:pt idx="2">
                  <c:v>-0.24766650055018977</c:v>
                </c:pt>
                <c:pt idx="3">
                  <c:v>-0.43932648168076377</c:v>
                </c:pt>
                <c:pt idx="4">
                  <c:v>0.9032618892832176</c:v>
                </c:pt>
                <c:pt idx="5">
                  <c:v>0.93545269783052032</c:v>
                </c:pt>
                <c:pt idx="6">
                  <c:v>0.39691569099331603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FF-43CA-8244-BC94A96A1358}"/>
            </c:ext>
          </c:extLst>
        </c:ser>
        <c:ser>
          <c:idx val="3"/>
          <c:order val="3"/>
          <c:tx>
            <c:strRef>
              <c:f>Summary!$B$67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D56-46C3-85AC-96172C40FC06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55B1-4F24-8925-6CC99A9B862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D56-46C3-85AC-96172C40FC0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55B1-4F24-8925-6CC99A9B862E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Summary!$C$67:$I$67</c:f>
              <c:numCache>
                <c:formatCode>0.00</c:formatCode>
                <c:ptCount val="7"/>
                <c:pt idx="0">
                  <c:v>0.91590259323372247</c:v>
                </c:pt>
                <c:pt idx="1">
                  <c:v>0.87990221174997085</c:v>
                </c:pt>
                <c:pt idx="2">
                  <c:v>-0.28153973409372912</c:v>
                </c:pt>
                <c:pt idx="3">
                  <c:v>-0.25894245749040029</c:v>
                </c:pt>
                <c:pt idx="4">
                  <c:v>0.63652992273905151</c:v>
                </c:pt>
                <c:pt idx="5">
                  <c:v>0.9318265270299817</c:v>
                </c:pt>
                <c:pt idx="6">
                  <c:v>0.34351287267189023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6FF-43CA-8244-BC94A96A13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900"/>
        <c:noMultiLvlLbl val="0"/>
      </c:catAx>
      <c:valAx>
        <c:axId val="10483818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Summary!$B$74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320-432B-92E0-860A6FB0AFA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320-432B-92E0-860A6FB0AFAA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Summary!$C$74:$I$74</c:f>
              <c:numCache>
                <c:formatCode>0.0</c:formatCode>
                <c:ptCount val="7"/>
                <c:pt idx="0">
                  <c:v>53.333333333333336</c:v>
                </c:pt>
                <c:pt idx="1">
                  <c:v>42.857142857142854</c:v>
                </c:pt>
                <c:pt idx="2">
                  <c:v>41.904761904761905</c:v>
                </c:pt>
                <c:pt idx="3">
                  <c:v>46.666666666666664</c:v>
                </c:pt>
                <c:pt idx="4">
                  <c:v>58.095238095238095</c:v>
                </c:pt>
                <c:pt idx="5">
                  <c:v>51.428571428571431</c:v>
                </c:pt>
                <c:pt idx="6">
                  <c:v>52.293577981651374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37-4E19-A981-709A86EE8D4F}"/>
            </c:ext>
          </c:extLst>
        </c:ser>
        <c:ser>
          <c:idx val="1"/>
          <c:order val="1"/>
          <c:tx>
            <c:strRef>
              <c:f>Summary!$B$75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C274-43C6-84C8-CAC04BF7D9B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56-4C3B-868C-6553B01D6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C274-43C6-84C8-CAC04BF7D9B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7356-4C3B-868C-6553B01D60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356-4C3B-868C-6553B01D604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7-C274-43C6-84C8-CAC04BF7D9B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7356-4C3B-868C-6553B01D6045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Summary!$C$75:$I$75</c:f>
              <c:numCache>
                <c:formatCode>0.0</c:formatCode>
                <c:ptCount val="7"/>
                <c:pt idx="0">
                  <c:v>70.588235294117652</c:v>
                </c:pt>
                <c:pt idx="1">
                  <c:v>77.941176470588232</c:v>
                </c:pt>
                <c:pt idx="2">
                  <c:v>55.128205128205131</c:v>
                </c:pt>
                <c:pt idx="3">
                  <c:v>56.756756756756758</c:v>
                </c:pt>
                <c:pt idx="4">
                  <c:v>67.567567567567565</c:v>
                </c:pt>
                <c:pt idx="5">
                  <c:v>67.647058823529406</c:v>
                </c:pt>
                <c:pt idx="6">
                  <c:v>55.405405405405403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37-4E19-A981-709A86EE8D4F}"/>
            </c:ext>
          </c:extLst>
        </c:ser>
        <c:ser>
          <c:idx val="2"/>
          <c:order val="2"/>
          <c:tx>
            <c:strRef>
              <c:f>Summary!$B$76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7356-4C3B-868C-6553B01D604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7091-46A7-B8CC-EBEFE3597E3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356-4C3B-868C-6553B01D604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A-C274-43C6-84C8-CAC04BF7D9B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C274-43C6-84C8-CAC04BF7D9B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7091-46A7-B8CC-EBEFE3597E36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Summary!$C$76:$I$76</c:f>
              <c:numCache>
                <c:formatCode>0.0</c:formatCode>
                <c:ptCount val="7"/>
                <c:pt idx="0">
                  <c:v>71.428571428571431</c:v>
                </c:pt>
                <c:pt idx="1">
                  <c:v>75.925925925925924</c:v>
                </c:pt>
                <c:pt idx="2">
                  <c:v>55.555555555555557</c:v>
                </c:pt>
                <c:pt idx="3">
                  <c:v>49.253731343283583</c:v>
                </c:pt>
                <c:pt idx="4">
                  <c:v>77.192982456140356</c:v>
                </c:pt>
                <c:pt idx="5">
                  <c:v>80.864197530864203</c:v>
                </c:pt>
                <c:pt idx="6">
                  <c:v>64.179104477611943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37-4E19-A981-709A86EE8D4F}"/>
            </c:ext>
          </c:extLst>
        </c:ser>
        <c:ser>
          <c:idx val="3"/>
          <c:order val="3"/>
          <c:tx>
            <c:strRef>
              <c:f>Summary!$B$77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D-C274-43C6-84C8-CAC04BF7D9B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7356-4C3B-868C-6553B01D604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7356-4C3B-868C-6553B01D604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7356-4C3B-868C-6553B01D604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E-C274-43C6-84C8-CAC04BF7D9B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F-C274-43C6-84C8-CAC04BF7D9B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7356-4C3B-868C-6553B01D6045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Summary!$C$77:$I$77</c:f>
              <c:numCache>
                <c:formatCode>0.0</c:formatCode>
                <c:ptCount val="7"/>
                <c:pt idx="0">
                  <c:v>71.428571428571431</c:v>
                </c:pt>
                <c:pt idx="1">
                  <c:v>61.224489795918366</c:v>
                </c:pt>
                <c:pt idx="2">
                  <c:v>51.282051282051285</c:v>
                </c:pt>
                <c:pt idx="3">
                  <c:v>58.974358974358971</c:v>
                </c:pt>
                <c:pt idx="4">
                  <c:v>67.34693877551021</c:v>
                </c:pt>
                <c:pt idx="5">
                  <c:v>87.5</c:v>
                </c:pt>
                <c:pt idx="6">
                  <c:v>62.5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37-4E19-A981-709A86EE8D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Summary!$B$64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4E1-4E1E-B308-B51A803BE894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Summary!$O$64:$U$64</c:f>
              <c:numCache>
                <c:formatCode>0.00</c:formatCode>
                <c:ptCount val="7"/>
                <c:pt idx="0">
                  <c:v>-9.9640009578928518E-2</c:v>
                </c:pt>
                <c:pt idx="1">
                  <c:v>3.9445199781359082E-2</c:v>
                </c:pt>
                <c:pt idx="2">
                  <c:v>-5.3408482180697806E-3</c:v>
                </c:pt>
                <c:pt idx="3">
                  <c:v>-3.3442439070333334E-4</c:v>
                </c:pt>
                <c:pt idx="4">
                  <c:v>6.9634671137320289E-2</c:v>
                </c:pt>
                <c:pt idx="5">
                  <c:v>-0.11692814449312837</c:v>
                </c:pt>
                <c:pt idx="6">
                  <c:v>7.4229390161177217E-2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FA9-AE27-23142142200D}"/>
            </c:ext>
          </c:extLst>
        </c:ser>
        <c:ser>
          <c:idx val="1"/>
          <c:order val="1"/>
          <c:tx>
            <c:strRef>
              <c:f>Summary!$B$65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14E1-4E1E-B308-B51A803BE89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C9C-41AD-9176-C386B00EAF97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C9C-41AD-9176-C386B00EAF97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Summary!$O$65:$U$65</c:f>
              <c:numCache>
                <c:formatCode>0.00</c:formatCode>
                <c:ptCount val="7"/>
                <c:pt idx="0">
                  <c:v>0.75583949363912983</c:v>
                </c:pt>
                <c:pt idx="1">
                  <c:v>0.50037034611295761</c:v>
                </c:pt>
                <c:pt idx="2">
                  <c:v>-0.30336661838069962</c:v>
                </c:pt>
                <c:pt idx="3">
                  <c:v>0.16744244454148974</c:v>
                </c:pt>
                <c:pt idx="4">
                  <c:v>0.40954223050869948</c:v>
                </c:pt>
                <c:pt idx="5">
                  <c:v>0.7156744368258412</c:v>
                </c:pt>
                <c:pt idx="6">
                  <c:v>0.3613488954065035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30-4FA9-AE27-23142142200D}"/>
            </c:ext>
          </c:extLst>
        </c:ser>
        <c:ser>
          <c:idx val="2"/>
          <c:order val="2"/>
          <c:tx>
            <c:strRef>
              <c:f>Summary!$B$66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Summary!$O$66:$U$66</c:f>
              <c:numCache>
                <c:formatCode>0.00</c:formatCode>
                <c:ptCount val="7"/>
                <c:pt idx="0">
                  <c:v>0.38820421041728453</c:v>
                </c:pt>
                <c:pt idx="1">
                  <c:v>0.73554316301311073</c:v>
                </c:pt>
                <c:pt idx="2">
                  <c:v>-0.29956055015045208</c:v>
                </c:pt>
                <c:pt idx="3">
                  <c:v>-0.4248651266917372</c:v>
                </c:pt>
                <c:pt idx="4">
                  <c:v>0.71551927880763977</c:v>
                </c:pt>
                <c:pt idx="5">
                  <c:v>0.95622290433965251</c:v>
                </c:pt>
                <c:pt idx="6">
                  <c:v>0.26273157594807672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30-4FA9-AE27-23142142200D}"/>
            </c:ext>
          </c:extLst>
        </c:ser>
        <c:ser>
          <c:idx val="3"/>
          <c:order val="3"/>
          <c:tx>
            <c:strRef>
              <c:f>Summary!$B$67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C9C-41AD-9176-C386B00EAF97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Summary!$O$67:$U$67</c:f>
              <c:numCache>
                <c:formatCode>0.00</c:formatCode>
                <c:ptCount val="7"/>
                <c:pt idx="0">
                  <c:v>0.70868113059816418</c:v>
                </c:pt>
                <c:pt idx="1">
                  <c:v>0.87333878519784824</c:v>
                </c:pt>
                <c:pt idx="2">
                  <c:v>-0.18725091935335864</c:v>
                </c:pt>
                <c:pt idx="3">
                  <c:v>-0.3597289349121145</c:v>
                </c:pt>
                <c:pt idx="4">
                  <c:v>0.69033008505929605</c:v>
                </c:pt>
                <c:pt idx="5">
                  <c:v>0.94544192372897107</c:v>
                </c:pt>
                <c:pt idx="6">
                  <c:v>0.39207412885508347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830-4FA9-AE27-231421422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900"/>
        <c:noMultiLvlLbl val="0"/>
      </c:catAx>
      <c:valAx>
        <c:axId val="10483818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Summary!$B$74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B1B-43FD-A719-141C7C6F67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B1B-43FD-A719-141C7C6F67D1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Summary!$O$74:$U$74</c:f>
              <c:numCache>
                <c:formatCode>0.0</c:formatCode>
                <c:ptCount val="7"/>
                <c:pt idx="0">
                  <c:v>53.333333333333336</c:v>
                </c:pt>
                <c:pt idx="1">
                  <c:v>50.458715596330272</c:v>
                </c:pt>
                <c:pt idx="2">
                  <c:v>41.904761904761905</c:v>
                </c:pt>
                <c:pt idx="3">
                  <c:v>46.666666666666664</c:v>
                </c:pt>
                <c:pt idx="4">
                  <c:v>58.095238095238095</c:v>
                </c:pt>
                <c:pt idx="5">
                  <c:v>51.428571428571431</c:v>
                </c:pt>
                <c:pt idx="6">
                  <c:v>52.293577981651374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9-431A-B527-0B4A4059BBD4}"/>
            </c:ext>
          </c:extLst>
        </c:ser>
        <c:ser>
          <c:idx val="1"/>
          <c:order val="1"/>
          <c:tx>
            <c:strRef>
              <c:f>Summary!$B$75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544D-4514-9A46-1E8CA01DDC6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B1B-43FD-A719-141C7C6F67D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544D-4514-9A46-1E8CA01DDC6A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544D-4514-9A46-1E8CA01DDC6A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Summary!$O$75:$U$75</c:f>
              <c:numCache>
                <c:formatCode>0.0</c:formatCode>
                <c:ptCount val="7"/>
                <c:pt idx="0">
                  <c:v>63.513513513513516</c:v>
                </c:pt>
                <c:pt idx="1">
                  <c:v>74.324324324324323</c:v>
                </c:pt>
                <c:pt idx="2">
                  <c:v>50</c:v>
                </c:pt>
                <c:pt idx="3">
                  <c:v>55.128205128205131</c:v>
                </c:pt>
                <c:pt idx="4">
                  <c:v>64.86486486486487</c:v>
                </c:pt>
                <c:pt idx="5">
                  <c:v>78.378378378378372</c:v>
                </c:pt>
                <c:pt idx="6">
                  <c:v>57.692307692307693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89-431A-B527-0B4A4059BBD4}"/>
            </c:ext>
          </c:extLst>
        </c:ser>
        <c:ser>
          <c:idx val="2"/>
          <c:order val="2"/>
          <c:tx>
            <c:strRef>
              <c:f>Summary!$B$76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567-4DD4-A77A-97C386F53D9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544D-4514-9A46-1E8CA01DDC6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567-4DD4-A77A-97C386F53D97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5-1F82-40C6-BDF7-26FFD0110F4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6-1F82-40C6-BDF7-26FFD0110F4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1F82-40C6-BDF7-26FFD0110F4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1F82-40C6-BDF7-26FFD0110F4D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Summary!$O$76:$U$76</c:f>
              <c:numCache>
                <c:formatCode>0.0</c:formatCode>
                <c:ptCount val="7"/>
                <c:pt idx="0">
                  <c:v>69.117647058823536</c:v>
                </c:pt>
                <c:pt idx="1">
                  <c:v>79.141104294478524</c:v>
                </c:pt>
                <c:pt idx="2">
                  <c:v>53.086419753086417</c:v>
                </c:pt>
                <c:pt idx="3">
                  <c:v>44.117647058823529</c:v>
                </c:pt>
                <c:pt idx="4">
                  <c:v>75.438596491228068</c:v>
                </c:pt>
                <c:pt idx="5">
                  <c:v>82.822085889570559</c:v>
                </c:pt>
                <c:pt idx="6">
                  <c:v>61.403508771929822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89-431A-B527-0B4A4059BBD4}"/>
            </c:ext>
          </c:extLst>
        </c:ser>
        <c:ser>
          <c:idx val="3"/>
          <c:order val="3"/>
          <c:tx>
            <c:strRef>
              <c:f>Summary!$B$77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9B1B-43FD-A719-141C7C6F67D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567-4DD4-A77A-97C386F53D97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9B1B-43FD-A719-141C7C6F67D1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567-4DD4-A77A-97C386F53D97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Summary!$O$77:$U$77</c:f>
              <c:numCache>
                <c:formatCode>0.0</c:formatCode>
                <c:ptCount val="7"/>
                <c:pt idx="0">
                  <c:v>68</c:v>
                </c:pt>
                <c:pt idx="1">
                  <c:v>68</c:v>
                </c:pt>
                <c:pt idx="2">
                  <c:v>50</c:v>
                </c:pt>
                <c:pt idx="3">
                  <c:v>62</c:v>
                </c:pt>
                <c:pt idx="4">
                  <c:v>60</c:v>
                </c:pt>
                <c:pt idx="5">
                  <c:v>77.5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89-431A-B527-0B4A4059B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0D-4105-97F7-A196D97A0973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Summary!$J$3:$N$3</c:f>
              <c:numCache>
                <c:formatCode>0.0</c:formatCode>
                <c:ptCount val="5"/>
                <c:pt idx="0">
                  <c:v>5.9292989035744235</c:v>
                </c:pt>
                <c:pt idx="1">
                  <c:v>10.448264353254149</c:v>
                </c:pt>
                <c:pt idx="2">
                  <c:v>36.624472653348825</c:v>
                </c:pt>
                <c:pt idx="3">
                  <c:v>9.3430415818837798</c:v>
                </c:pt>
                <c:pt idx="4">
                  <c:v>5.8103370823897924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5-45CE-B051-FB65C98996EB}"/>
            </c:ext>
          </c:extLst>
        </c:ser>
        <c:ser>
          <c:idx val="1"/>
          <c:order val="1"/>
          <c:tx>
            <c:strRef>
              <c:f>Summary!$B$4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Summary!$J$4:$N$4</c:f>
              <c:numCache>
                <c:formatCode>0.0</c:formatCode>
                <c:ptCount val="5"/>
                <c:pt idx="0">
                  <c:v>11.740624930713397</c:v>
                </c:pt>
                <c:pt idx="1">
                  <c:v>19.517471412963868</c:v>
                </c:pt>
                <c:pt idx="2">
                  <c:v>5.6705853629909928</c:v>
                </c:pt>
                <c:pt idx="3">
                  <c:v>20.994882312162233</c:v>
                </c:pt>
                <c:pt idx="4">
                  <c:v>14.12489306477395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5-45CE-B051-FB65C98996EB}"/>
            </c:ext>
          </c:extLst>
        </c:ser>
        <c:ser>
          <c:idx val="2"/>
          <c:order val="2"/>
          <c:tx>
            <c:strRef>
              <c:f>Summary!$B$5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0D-4105-97F7-A196D97A0973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Summary!$J$5:$N$5</c:f>
              <c:numCache>
                <c:formatCode>0.0</c:formatCode>
                <c:ptCount val="5"/>
                <c:pt idx="0">
                  <c:v>17.953341550213228</c:v>
                </c:pt>
                <c:pt idx="1">
                  <c:v>5.9016394991874801</c:v>
                </c:pt>
                <c:pt idx="2">
                  <c:v>21.351746209706935</c:v>
                </c:pt>
                <c:pt idx="3">
                  <c:v>3.4723883619310496</c:v>
                </c:pt>
                <c:pt idx="4">
                  <c:v>15.922839926950683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5-45CE-B051-FB65C98996EB}"/>
            </c:ext>
          </c:extLst>
        </c:ser>
        <c:ser>
          <c:idx val="3"/>
          <c:order val="3"/>
          <c:tx>
            <c:strRef>
              <c:f>Summary!$B$6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B15-45CE-B051-FB65C98996E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3CC-4365-91F0-6B199B50E54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3CC-4365-91F0-6B199B50E54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0D-4105-97F7-A196D97A0973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Summary!$J$6:$N$6</c:f>
              <c:numCache>
                <c:formatCode>0.0</c:formatCode>
                <c:ptCount val="5"/>
                <c:pt idx="0">
                  <c:v>10.937740470020735</c:v>
                </c:pt>
                <c:pt idx="1">
                  <c:v>4.5958464976738815</c:v>
                </c:pt>
                <c:pt idx="2">
                  <c:v>25.001088823612044</c:v>
                </c:pt>
                <c:pt idx="3">
                  <c:v>6.1220000254297142</c:v>
                </c:pt>
                <c:pt idx="4">
                  <c:v>15.750202049983447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5-45CE-B051-FB65C9899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781-42DC-97FF-3759377A250D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Summary!$C$13:$G$13</c:f>
              <c:numCache>
                <c:formatCode>0.0</c:formatCode>
                <c:ptCount val="5"/>
                <c:pt idx="0">
                  <c:v>55.882352941176471</c:v>
                </c:pt>
                <c:pt idx="1">
                  <c:v>56.617647058823529</c:v>
                </c:pt>
                <c:pt idx="2">
                  <c:v>75</c:v>
                </c:pt>
                <c:pt idx="3">
                  <c:v>48.148148148148145</c:v>
                </c:pt>
                <c:pt idx="4">
                  <c:v>54.411764705882355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CA-4C32-AFEC-D7583EE50811}"/>
            </c:ext>
          </c:extLst>
        </c:ser>
        <c:ser>
          <c:idx val="1"/>
          <c:order val="1"/>
          <c:tx>
            <c:strRef>
              <c:f>Summary!$B$14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963C-4835-A2C2-1AB195BD3B1B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Summary!$C$14:$G$14</c:f>
              <c:numCache>
                <c:formatCode>0.0</c:formatCode>
                <c:ptCount val="5"/>
                <c:pt idx="0">
                  <c:v>60.563380281690144</c:v>
                </c:pt>
                <c:pt idx="1">
                  <c:v>59.722222222222221</c:v>
                </c:pt>
                <c:pt idx="2">
                  <c:v>56.756756756756758</c:v>
                </c:pt>
                <c:pt idx="3">
                  <c:v>58.333333333333336</c:v>
                </c:pt>
                <c:pt idx="4">
                  <c:v>53.521126760563384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CA-4C32-AFEC-D7583EE50811}"/>
            </c:ext>
          </c:extLst>
        </c:ser>
        <c:ser>
          <c:idx val="2"/>
          <c:order val="2"/>
          <c:tx>
            <c:strRef>
              <c:f>Summary!$B$15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963C-4835-A2C2-1AB195BD3B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A3B-46D6-A6FB-2328AE497571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Summary!$C$15:$G$15</c:f>
              <c:numCache>
                <c:formatCode>0.0</c:formatCode>
                <c:ptCount val="5"/>
                <c:pt idx="0">
                  <c:v>58.571428571428569</c:v>
                </c:pt>
                <c:pt idx="1">
                  <c:v>52.857142857142854</c:v>
                </c:pt>
                <c:pt idx="2">
                  <c:v>71.428571428571431</c:v>
                </c:pt>
                <c:pt idx="3">
                  <c:v>53.571428571428569</c:v>
                </c:pt>
                <c:pt idx="4">
                  <c:v>55.714285714285715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CA-4C32-AFEC-D7583EE50811}"/>
            </c:ext>
          </c:extLst>
        </c:ser>
        <c:ser>
          <c:idx val="3"/>
          <c:order val="3"/>
          <c:tx>
            <c:strRef>
              <c:f>Summary!$B$16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781-42DC-97FF-3759377A250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A3B-46D6-A6FB-2328AE497571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Summary!$C$16:$G$16</c:f>
              <c:numCache>
                <c:formatCode>0.0</c:formatCode>
                <c:ptCount val="5"/>
                <c:pt idx="0">
                  <c:v>50.909090909090907</c:v>
                </c:pt>
                <c:pt idx="1">
                  <c:v>49.090909090909093</c:v>
                </c:pt>
                <c:pt idx="2">
                  <c:v>66.666666666666671</c:v>
                </c:pt>
                <c:pt idx="3">
                  <c:v>51.851851851851855</c:v>
                </c:pt>
                <c:pt idx="4">
                  <c:v>50.909090909090907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CA-4C32-AFEC-D7583EE508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Summary!$B$13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DB0-499A-B6C2-BB7F2A50463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CDB0-499A-B6C2-BB7F2A50463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CDB0-499A-B6C2-BB7F2A504632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Summary!$J$13:$N$13</c:f>
              <c:numCache>
                <c:formatCode>0.0</c:formatCode>
                <c:ptCount val="5"/>
                <c:pt idx="0">
                  <c:v>57.798165137614681</c:v>
                </c:pt>
                <c:pt idx="1">
                  <c:v>61.467889908256879</c:v>
                </c:pt>
                <c:pt idx="2">
                  <c:v>87.5</c:v>
                </c:pt>
                <c:pt idx="3">
                  <c:v>53.333333333333336</c:v>
                </c:pt>
                <c:pt idx="4">
                  <c:v>54.411764705882355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C-4481-B804-977925398072}"/>
            </c:ext>
          </c:extLst>
        </c:ser>
        <c:ser>
          <c:idx val="1"/>
          <c:order val="1"/>
          <c:tx>
            <c:strRef>
              <c:f>Summary!$B$14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CDB0-499A-B6C2-BB7F2A50463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E22-4E08-B030-EB8BCE65EA4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E22-4E08-B030-EB8BCE65EA48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Summary!$J$14:$N$14</c:f>
              <c:numCache>
                <c:formatCode>0.0</c:formatCode>
                <c:ptCount val="5"/>
                <c:pt idx="0">
                  <c:v>64.285714285714278</c:v>
                </c:pt>
                <c:pt idx="1">
                  <c:v>60.563380281690144</c:v>
                </c:pt>
                <c:pt idx="2">
                  <c:v>62.162162162162161</c:v>
                </c:pt>
                <c:pt idx="3">
                  <c:v>59.722222222222221</c:v>
                </c:pt>
                <c:pt idx="4">
                  <c:v>54.929577464788736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DC-4481-B804-977925398072}"/>
            </c:ext>
          </c:extLst>
        </c:ser>
        <c:ser>
          <c:idx val="2"/>
          <c:order val="2"/>
          <c:tx>
            <c:strRef>
              <c:f>Summary!$B$15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DB0-499A-B6C2-BB7F2A50463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4524-423F-AA0F-7C32357A4BA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CDB0-499A-B6C2-BB7F2A50463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0A9D-4528-80E7-D99CFB984CC7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Summary!$J$15:$N$15</c:f>
              <c:numCache>
                <c:formatCode>0.0</c:formatCode>
                <c:ptCount val="5"/>
                <c:pt idx="0">
                  <c:v>59.285714285714285</c:v>
                </c:pt>
                <c:pt idx="1">
                  <c:v>55.714285714285715</c:v>
                </c:pt>
                <c:pt idx="2">
                  <c:v>75</c:v>
                </c:pt>
                <c:pt idx="3">
                  <c:v>55.714285714285715</c:v>
                </c:pt>
                <c:pt idx="4">
                  <c:v>57.142857142857146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DC-4481-B804-977925398072}"/>
            </c:ext>
          </c:extLst>
        </c:ser>
        <c:ser>
          <c:idx val="3"/>
          <c:order val="3"/>
          <c:tx>
            <c:strRef>
              <c:f>Summary!$B$16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DB0-499A-B6C2-BB7F2A50463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CDB0-499A-B6C2-BB7F2A50463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CDB0-499A-B6C2-BB7F2A504632}"/>
              </c:ext>
            </c:extLst>
          </c:dPt>
          <c:cat>
            <c:strRef>
              <c:f>Summary!$J$2:$N$2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Summary!$J$16:$N$16</c:f>
              <c:numCache>
                <c:formatCode>0.0</c:formatCode>
                <c:ptCount val="5"/>
                <c:pt idx="0">
                  <c:v>58.18181818181818</c:v>
                </c:pt>
                <c:pt idx="1">
                  <c:v>56.363636363636367</c:v>
                </c:pt>
                <c:pt idx="2">
                  <c:v>66.666666666666671</c:v>
                </c:pt>
                <c:pt idx="3">
                  <c:v>53.703703703703702</c:v>
                </c:pt>
                <c:pt idx="4">
                  <c:v>54.545454545454547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0DC-4481-B804-977925398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Summary!$B$23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145-4A95-8715-F1891E92E31C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Summary!$C$23:$I$23</c:f>
              <c:numCache>
                <c:formatCode>0.00</c:formatCode>
                <c:ptCount val="7"/>
                <c:pt idx="0">
                  <c:v>-0.10442421119857065</c:v>
                </c:pt>
                <c:pt idx="1">
                  <c:v>3.9445199781359082E-2</c:v>
                </c:pt>
                <c:pt idx="2">
                  <c:v>-8.6205013608329148E-2</c:v>
                </c:pt>
                <c:pt idx="3">
                  <c:v>2.9716539827055053E-2</c:v>
                </c:pt>
                <c:pt idx="4">
                  <c:v>0.13548814497421496</c:v>
                </c:pt>
                <c:pt idx="5">
                  <c:v>-6.3050269090388938E-2</c:v>
                </c:pt>
                <c:pt idx="6">
                  <c:v>0.16790909850628818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B9-4AC6-BDF4-F240C94F5E39}"/>
            </c:ext>
          </c:extLst>
        </c:ser>
        <c:ser>
          <c:idx val="1"/>
          <c:order val="1"/>
          <c:tx>
            <c:strRef>
              <c:f>Summary!$B$24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E57-47FB-A0A0-50FB7805AC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145-4A95-8715-F1891E92E31C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E57-47FB-A0A0-50FB7805AC0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145-4A95-8715-F1891E92E31C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Summary!$C$24:$I$24</c:f>
              <c:numCache>
                <c:formatCode>0.00</c:formatCode>
                <c:ptCount val="7"/>
                <c:pt idx="0">
                  <c:v>0.75344658042523471</c:v>
                </c:pt>
                <c:pt idx="1">
                  <c:v>0.67917643983590426</c:v>
                </c:pt>
                <c:pt idx="2">
                  <c:v>-0.19521345231807102</c:v>
                </c:pt>
                <c:pt idx="3">
                  <c:v>7.7689810204815996E-2</c:v>
                </c:pt>
                <c:pt idx="4">
                  <c:v>0.44285735599808784</c:v>
                </c:pt>
                <c:pt idx="5">
                  <c:v>0.69336989566070351</c:v>
                </c:pt>
                <c:pt idx="6">
                  <c:v>0.1728323191286236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B9-4AC6-BDF4-F240C94F5E39}"/>
            </c:ext>
          </c:extLst>
        </c:ser>
        <c:ser>
          <c:idx val="2"/>
          <c:order val="2"/>
          <c:tx>
            <c:strRef>
              <c:f>Summary!$B$25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E57-47FB-A0A0-50FB7805AC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57-47FB-A0A0-50FB7805AC0E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Summary!$C$25:$I$25</c:f>
              <c:numCache>
                <c:formatCode>0.00</c:formatCode>
                <c:ptCount val="7"/>
                <c:pt idx="0">
                  <c:v>0.40464803042118402</c:v>
                </c:pt>
                <c:pt idx="1">
                  <c:v>0.70603433132370497</c:v>
                </c:pt>
                <c:pt idx="2">
                  <c:v>-0.2552745082924357</c:v>
                </c:pt>
                <c:pt idx="3">
                  <c:v>-0.28681920535130612</c:v>
                </c:pt>
                <c:pt idx="4">
                  <c:v>0.63956845453509314</c:v>
                </c:pt>
                <c:pt idx="5">
                  <c:v>0.86996021874523344</c:v>
                </c:pt>
                <c:pt idx="6">
                  <c:v>-0.26046877179594163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B9-4AC6-BDF4-F240C94F5E39}"/>
            </c:ext>
          </c:extLst>
        </c:ser>
        <c:ser>
          <c:idx val="3"/>
          <c:order val="3"/>
          <c:tx>
            <c:strRef>
              <c:f>Summary!$B$26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E57-47FB-A0A0-50FB7805AC0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E57-47FB-A0A0-50FB7805AC0E}"/>
              </c:ext>
            </c:extLst>
          </c:dPt>
          <c:cat>
            <c:strRef>
              <c:f>Summary!$C$22:$I$22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Summary!$C$26:$I$26</c:f>
              <c:numCache>
                <c:formatCode>0.00</c:formatCode>
                <c:ptCount val="7"/>
                <c:pt idx="0">
                  <c:v>0.86777605930896173</c:v>
                </c:pt>
                <c:pt idx="1">
                  <c:v>0.8265795027214663</c:v>
                </c:pt>
                <c:pt idx="2">
                  <c:v>-0.20150619674234826</c:v>
                </c:pt>
                <c:pt idx="3">
                  <c:v>-0.33029399025548672</c:v>
                </c:pt>
                <c:pt idx="4">
                  <c:v>0.60443783184171351</c:v>
                </c:pt>
                <c:pt idx="5">
                  <c:v>0.92951372137463883</c:v>
                </c:pt>
                <c:pt idx="6">
                  <c:v>0.19353574538496229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0B9-4AC6-BDF4-F240C94F5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At val="0"/>
        <c:auto val="1"/>
        <c:lblAlgn val="ctr"/>
        <c:lblOffset val="900"/>
        <c:noMultiLvlLbl val="0"/>
      </c:catAx>
      <c:valAx>
        <c:axId val="10483818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At val="0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0D-4A73-9079-C1924F111BD0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Summary!$C$33:$I$33</c:f>
              <c:numCache>
                <c:formatCode>0.0</c:formatCode>
                <c:ptCount val="7"/>
                <c:pt idx="0">
                  <c:v>51.376146788990823</c:v>
                </c:pt>
                <c:pt idx="1">
                  <c:v>50.458715596330272</c:v>
                </c:pt>
                <c:pt idx="2">
                  <c:v>53.211009174311926</c:v>
                </c:pt>
                <c:pt idx="3">
                  <c:v>53.211009174311926</c:v>
                </c:pt>
                <c:pt idx="4">
                  <c:v>59.633027522935777</c:v>
                </c:pt>
                <c:pt idx="5">
                  <c:v>46.788990825688074</c:v>
                </c:pt>
                <c:pt idx="6">
                  <c:v>55.238095238095241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60-4EB0-A35A-C01EDB148A2B}"/>
            </c:ext>
          </c:extLst>
        </c:ser>
        <c:ser>
          <c:idx val="1"/>
          <c:order val="1"/>
          <c:tx>
            <c:strRef>
              <c:f>Summary!$B$34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B62-49D2-A17C-D32E2A55E4D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0D-4A73-9079-C1924F111BD0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B62-49D2-A17C-D32E2A55E4D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0D-4A73-9079-C1924F111BD0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Summary!$C$34:$I$34</c:f>
              <c:numCache>
                <c:formatCode>0.0</c:formatCode>
                <c:ptCount val="7"/>
                <c:pt idx="0">
                  <c:v>63.157894736842103</c:v>
                </c:pt>
                <c:pt idx="1">
                  <c:v>71.05263157894737</c:v>
                </c:pt>
                <c:pt idx="2">
                  <c:v>55.128205128205131</c:v>
                </c:pt>
                <c:pt idx="3">
                  <c:v>53.658536585365852</c:v>
                </c:pt>
                <c:pt idx="4">
                  <c:v>57.89473684210526</c:v>
                </c:pt>
                <c:pt idx="5">
                  <c:v>82.89473684210526</c:v>
                </c:pt>
                <c:pt idx="6">
                  <c:v>62.820512820512818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60-4EB0-A35A-C01EDB148A2B}"/>
            </c:ext>
          </c:extLst>
        </c:ser>
        <c:ser>
          <c:idx val="2"/>
          <c:order val="2"/>
          <c:tx>
            <c:strRef>
              <c:f>Summary!$B$35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8B62-49D2-A17C-D32E2A55E4D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0D-4A73-9079-C1924F111BD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8B62-49D2-A17C-D32E2A55E4D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0D-4A73-9079-C1924F111BD0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Summary!$C$35:$I$35</c:f>
              <c:numCache>
                <c:formatCode>0.0</c:formatCode>
                <c:ptCount val="7"/>
                <c:pt idx="0">
                  <c:v>59.016393442622949</c:v>
                </c:pt>
                <c:pt idx="1">
                  <c:v>73.239436619718305</c:v>
                </c:pt>
                <c:pt idx="2">
                  <c:v>57.377049180327866</c:v>
                </c:pt>
                <c:pt idx="3">
                  <c:v>68.571428571428569</c:v>
                </c:pt>
                <c:pt idx="4">
                  <c:v>62.650602409638552</c:v>
                </c:pt>
                <c:pt idx="5">
                  <c:v>80.722891566265062</c:v>
                </c:pt>
                <c:pt idx="6">
                  <c:v>54.237288135593218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60-4EB0-A35A-C01EDB148A2B}"/>
            </c:ext>
          </c:extLst>
        </c:ser>
        <c:ser>
          <c:idx val="3"/>
          <c:order val="3"/>
          <c:tx>
            <c:strRef>
              <c:f>Summary!$B$36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0D-4A73-9079-C1924F111BD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851-4F51-94B8-A7D4376B307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7851-4F51-94B8-A7D4376B307E}"/>
              </c:ext>
            </c:extLst>
          </c:dPt>
          <c:cat>
            <c:strRef>
              <c:f>Summary!$C$32:$I$32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Summary!$C$36:$I$36</c:f>
              <c:numCache>
                <c:formatCode>0.0</c:formatCode>
                <c:ptCount val="7"/>
                <c:pt idx="0">
                  <c:v>73.584905660377359</c:v>
                </c:pt>
                <c:pt idx="1">
                  <c:v>77.35849056603773</c:v>
                </c:pt>
                <c:pt idx="2">
                  <c:v>47.61904761904762</c:v>
                </c:pt>
                <c:pt idx="3">
                  <c:v>60.465116279069768</c:v>
                </c:pt>
                <c:pt idx="4">
                  <c:v>69.767441860465112</c:v>
                </c:pt>
                <c:pt idx="5">
                  <c:v>77.35849056603773</c:v>
                </c:pt>
                <c:pt idx="6">
                  <c:v>64.15094339622641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60-4EB0-A35A-C01EDB148A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Summary!$B$23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47D-43E9-AF05-9451D7F5337D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Summary!$O$23:$U$23</c:f>
              <c:numCache>
                <c:formatCode>0.00</c:formatCode>
                <c:ptCount val="7"/>
                <c:pt idx="0">
                  <c:v>-0.10442421119857065</c:v>
                </c:pt>
                <c:pt idx="1">
                  <c:v>3.9445199781359082E-2</c:v>
                </c:pt>
                <c:pt idx="2">
                  <c:v>-8.6205013608329148E-2</c:v>
                </c:pt>
                <c:pt idx="3">
                  <c:v>2.9716539827055053E-2</c:v>
                </c:pt>
                <c:pt idx="4">
                  <c:v>0.13548814497421496</c:v>
                </c:pt>
                <c:pt idx="5">
                  <c:v>-6.3050269090388938E-2</c:v>
                </c:pt>
                <c:pt idx="6">
                  <c:v>0.16790909850628818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71-47E5-9006-D40ECD023EAD}"/>
            </c:ext>
          </c:extLst>
        </c:ser>
        <c:ser>
          <c:idx val="1"/>
          <c:order val="1"/>
          <c:tx>
            <c:strRef>
              <c:f>Summary!$B$24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2054-45B5-8C74-6E8F345C5B1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054-45B5-8C74-6E8F345C5B1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AD86-48C2-B2D7-261031065362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Summary!$O$24:$U$24</c:f>
              <c:numCache>
                <c:formatCode>0.00</c:formatCode>
                <c:ptCount val="7"/>
                <c:pt idx="0">
                  <c:v>0.65748022648396609</c:v>
                </c:pt>
                <c:pt idx="1">
                  <c:v>0.56981657957642995</c:v>
                </c:pt>
                <c:pt idx="2">
                  <c:v>-0.13522120548624883</c:v>
                </c:pt>
                <c:pt idx="3">
                  <c:v>5.2741692488746918E-2</c:v>
                </c:pt>
                <c:pt idx="4">
                  <c:v>0.42670417726792181</c:v>
                </c:pt>
                <c:pt idx="5">
                  <c:v>0.66863139331250532</c:v>
                </c:pt>
                <c:pt idx="6">
                  <c:v>0.19551128640588225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71-47E5-9006-D40ECD023EAD}"/>
            </c:ext>
          </c:extLst>
        </c:ser>
        <c:ser>
          <c:idx val="2"/>
          <c:order val="2"/>
          <c:tx>
            <c:strRef>
              <c:f>Summary!$B$25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2054-45B5-8C74-6E8F345C5B12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Summary!$O$25:$U$25</c:f>
              <c:numCache>
                <c:formatCode>0.00</c:formatCode>
                <c:ptCount val="7"/>
                <c:pt idx="0">
                  <c:v>0.29338305719732799</c:v>
                </c:pt>
                <c:pt idx="1">
                  <c:v>0.6921988798124632</c:v>
                </c:pt>
                <c:pt idx="2">
                  <c:v>-0.32348439613749652</c:v>
                </c:pt>
                <c:pt idx="3">
                  <c:v>-0.39761477301141773</c:v>
                </c:pt>
                <c:pt idx="4">
                  <c:v>0.65274244214952493</c:v>
                </c:pt>
                <c:pt idx="5">
                  <c:v>0.9182279730475319</c:v>
                </c:pt>
                <c:pt idx="6">
                  <c:v>-0.10759869302623384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71-47E5-9006-D40ECD023EAD}"/>
            </c:ext>
          </c:extLst>
        </c:ser>
        <c:ser>
          <c:idx val="3"/>
          <c:order val="3"/>
          <c:tx>
            <c:strRef>
              <c:f>Summary!$B$26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054-45B5-8C74-6E8F345C5B1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47D-43E9-AF05-9451D7F5337D}"/>
              </c:ext>
            </c:extLst>
          </c:dPt>
          <c:cat>
            <c:strRef>
              <c:f>Summary!$O$22:$U$22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Summary!$O$26:$U$26</c:f>
              <c:numCache>
                <c:formatCode>0.00</c:formatCode>
                <c:ptCount val="7"/>
                <c:pt idx="0">
                  <c:v>0.69741333436353159</c:v>
                </c:pt>
                <c:pt idx="1">
                  <c:v>0.82606463409719755</c:v>
                </c:pt>
                <c:pt idx="2">
                  <c:v>-0.13888592636448491</c:v>
                </c:pt>
                <c:pt idx="3">
                  <c:v>-0.23937106104499659</c:v>
                </c:pt>
                <c:pt idx="4">
                  <c:v>0.58784634206080466</c:v>
                </c:pt>
                <c:pt idx="5">
                  <c:v>0.95112488843328091</c:v>
                </c:pt>
                <c:pt idx="6">
                  <c:v>0.27009456510733487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71-47E5-9006-D40ECD023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900"/>
        <c:noMultiLvlLbl val="0"/>
      </c:catAx>
      <c:valAx>
        <c:axId val="1048381808"/>
        <c:scaling>
          <c:orientation val="minMax"/>
          <c:max val="1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Summary!$B$33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BD-4BC0-8D21-B63C9576C58B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Summary!$O$33:$U$33</c:f>
              <c:numCache>
                <c:formatCode>0.0</c:formatCode>
                <c:ptCount val="7"/>
                <c:pt idx="0">
                  <c:v>51.376146788990823</c:v>
                </c:pt>
                <c:pt idx="1">
                  <c:v>50.458715596330272</c:v>
                </c:pt>
                <c:pt idx="2">
                  <c:v>53.211009174311926</c:v>
                </c:pt>
                <c:pt idx="3">
                  <c:v>53.211009174311926</c:v>
                </c:pt>
                <c:pt idx="4">
                  <c:v>59.633027522935777</c:v>
                </c:pt>
                <c:pt idx="5">
                  <c:v>46.788990825688074</c:v>
                </c:pt>
                <c:pt idx="6">
                  <c:v>55.238095238095241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22-40A4-8A2C-6F3F28BAAE04}"/>
            </c:ext>
          </c:extLst>
        </c:ser>
        <c:ser>
          <c:idx val="1"/>
          <c:order val="1"/>
          <c:tx>
            <c:strRef>
              <c:f>Summary!$B$34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D1B-4164-9856-AE68805485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83AE-48F4-809E-F5A88DBD7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3-4A0D-9DB1-EE88A9DDC29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4-83AE-48F4-809E-F5A88DBD769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D1B-4164-9856-AE688054852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D1B-4164-9856-AE688054852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5-83AE-48F4-809E-F5A88DBD7690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Summary!$O$34:$U$34</c:f>
              <c:numCache>
                <c:formatCode>0.0</c:formatCode>
                <c:ptCount val="7"/>
                <c:pt idx="0">
                  <c:v>61.25</c:v>
                </c:pt>
                <c:pt idx="1">
                  <c:v>69.230769230769226</c:v>
                </c:pt>
                <c:pt idx="2">
                  <c:v>48.780487804878049</c:v>
                </c:pt>
                <c:pt idx="3">
                  <c:v>56.097560975609753</c:v>
                </c:pt>
                <c:pt idx="4">
                  <c:v>60.256410256410255</c:v>
                </c:pt>
                <c:pt idx="5">
                  <c:v>75.641025641025635</c:v>
                </c:pt>
                <c:pt idx="6">
                  <c:v>67.073170731707322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22-40A4-8A2C-6F3F28BAAE04}"/>
            </c:ext>
          </c:extLst>
        </c:ser>
        <c:ser>
          <c:idx val="2"/>
          <c:order val="2"/>
          <c:tx>
            <c:strRef>
              <c:f>Summary!$B$35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D1B-4164-9856-AE688054852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D1B-4164-9856-AE688054852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83-4A0D-9DB1-EE88A9DDC29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6-83AE-48F4-809E-F5A88DBD769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D1B-4164-9856-AE688054852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83AE-48F4-809E-F5A88DBD7690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8-83AE-48F4-809E-F5A88DBD7690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Summary!$O$35:$U$35</c:f>
              <c:numCache>
                <c:formatCode>0.0</c:formatCode>
                <c:ptCount val="7"/>
                <c:pt idx="0">
                  <c:v>61.111111111111114</c:v>
                </c:pt>
                <c:pt idx="1">
                  <c:v>73.611111111111114</c:v>
                </c:pt>
                <c:pt idx="2">
                  <c:v>50.898203592814369</c:v>
                </c:pt>
                <c:pt idx="3">
                  <c:v>48.611111111111114</c:v>
                </c:pt>
                <c:pt idx="4">
                  <c:v>64.670658682634738</c:v>
                </c:pt>
                <c:pt idx="5">
                  <c:v>80.120481927710841</c:v>
                </c:pt>
                <c:pt idx="6">
                  <c:v>52.459016393442624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22-40A4-8A2C-6F3F28BAAE04}"/>
            </c:ext>
          </c:extLst>
        </c:ser>
        <c:ser>
          <c:idx val="3"/>
          <c:order val="3"/>
          <c:tx>
            <c:strRef>
              <c:f>Summary!$B$36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BBBD-4BC0-8D21-B63C9576C58B}"/>
              </c:ext>
            </c:extLst>
          </c:dPt>
          <c:cat>
            <c:strRef>
              <c:f>Summary!$O$32:$U$32</c:f>
              <c:strCache>
                <c:ptCount val="7"/>
                <c:pt idx="0">
                  <c:v>B</c:v>
                </c:pt>
                <c:pt idx="1">
                  <c:v>Mg</c:v>
                </c:pt>
                <c:pt idx="2">
                  <c:v>Al</c:v>
                </c:pt>
                <c:pt idx="3">
                  <c:v>Zn</c:v>
                </c:pt>
                <c:pt idx="4">
                  <c:v>Sr</c:v>
                </c:pt>
                <c:pt idx="5">
                  <c:v>Ba</c:v>
                </c:pt>
                <c:pt idx="6">
                  <c:v>Pb</c:v>
                </c:pt>
              </c:strCache>
            </c:strRef>
          </c:cat>
          <c:val>
            <c:numRef>
              <c:f>Summary!$O$36:$U$36</c:f>
              <c:numCache>
                <c:formatCode>0.0</c:formatCode>
                <c:ptCount val="7"/>
                <c:pt idx="0">
                  <c:v>81.481481481481481</c:v>
                </c:pt>
                <c:pt idx="1">
                  <c:v>77.35849056603773</c:v>
                </c:pt>
                <c:pt idx="2">
                  <c:v>51.851851851851855</c:v>
                </c:pt>
                <c:pt idx="3">
                  <c:v>66.666666666666671</c:v>
                </c:pt>
                <c:pt idx="4">
                  <c:v>68.518518518518519</c:v>
                </c:pt>
                <c:pt idx="5">
                  <c:v>81.132075471698116</c:v>
                </c:pt>
                <c:pt idx="6">
                  <c:v>69.811320754716988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C22-40A4-8A2C-6F3F28BAAE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Summary!$B$44</c:f>
              <c:strCache>
                <c:ptCount val="1"/>
                <c:pt idx="0">
                  <c:v>FO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Summary!$C$44:$G$44</c:f>
              <c:numCache>
                <c:formatCode>0.0</c:formatCode>
                <c:ptCount val="5"/>
                <c:pt idx="0">
                  <c:v>9.5292610143545016</c:v>
                </c:pt>
                <c:pt idx="1">
                  <c:v>6.3276398964097247</c:v>
                </c:pt>
                <c:pt idx="2">
                  <c:v>95.689067176846407</c:v>
                </c:pt>
                <c:pt idx="3">
                  <c:v>3.2594263226332099</c:v>
                </c:pt>
                <c:pt idx="4">
                  <c:v>6.0321404424435485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1-42BB-B4BF-6B7D4F16568E}"/>
            </c:ext>
          </c:extLst>
        </c:ser>
        <c:ser>
          <c:idx val="1"/>
          <c:order val="1"/>
          <c:tx>
            <c:strRef>
              <c:f>Summary!$B$45</c:f>
              <c:strCache>
                <c:ptCount val="1"/>
                <c:pt idx="0">
                  <c:v>IOM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B61-4A3F-885B-15476B2E1D4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EB61-4A3F-885B-15476B2E1D4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FF-4799-8E50-B3AAB8CBA99F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B61-4A3F-885B-15476B2E1D4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4B1-42BB-B4BF-6B7D4F16568E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Summary!$C$45:$G$45</c:f>
              <c:numCache>
                <c:formatCode>0.0</c:formatCode>
                <c:ptCount val="5"/>
                <c:pt idx="0">
                  <c:v>12.817610361533893</c:v>
                </c:pt>
                <c:pt idx="1">
                  <c:v>21.314663488778056</c:v>
                </c:pt>
                <c:pt idx="2">
                  <c:v>9.57830195796193</c:v>
                </c:pt>
                <c:pt idx="3">
                  <c:v>26.419135669987025</c:v>
                </c:pt>
                <c:pt idx="4">
                  <c:v>23.367076456362163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1-42BB-B4BF-6B7D4F16568E}"/>
            </c:ext>
          </c:extLst>
        </c:ser>
        <c:ser>
          <c:idx val="2"/>
          <c:order val="2"/>
          <c:tx>
            <c:strRef>
              <c:f>Summary!$B$46</c:f>
              <c:strCache>
                <c:ptCount val="1"/>
                <c:pt idx="0">
                  <c:v>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2AE-49AB-AE9A-E25756DFB2FC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Summary!$C$46:$G$46</c:f>
              <c:numCache>
                <c:formatCode>0.0</c:formatCode>
                <c:ptCount val="5"/>
                <c:pt idx="0">
                  <c:v>29.889879321301049</c:v>
                </c:pt>
                <c:pt idx="1">
                  <c:v>6.3657056075567793</c:v>
                </c:pt>
                <c:pt idx="2">
                  <c:v>98.57880722140851</c:v>
                </c:pt>
                <c:pt idx="3">
                  <c:v>0.84080720739581927</c:v>
                </c:pt>
                <c:pt idx="4">
                  <c:v>17.531335579422262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B1-42BB-B4BF-6B7D4F16568E}"/>
            </c:ext>
          </c:extLst>
        </c:ser>
        <c:ser>
          <c:idx val="3"/>
          <c:order val="3"/>
          <c:tx>
            <c:strRef>
              <c:f>Summary!$B$47</c:f>
              <c:strCache>
                <c:ptCount val="1"/>
                <c:pt idx="0">
                  <c:v>GOM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EB61-4A3F-885B-15476B2E1D43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4B1-42BB-B4BF-6B7D4F16568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4B1-42BB-B4BF-6B7D4F16568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2AE-49AB-AE9A-E25756DFB2FC}"/>
              </c:ext>
            </c:extLst>
          </c:dPt>
          <c:cat>
            <c:strRef>
              <c:f>Summary!$C$2:$G$2</c:f>
              <c:strCache>
                <c:ptCount val="5"/>
                <c:pt idx="0">
                  <c:v>Sr-T</c:v>
                </c:pt>
                <c:pt idx="1">
                  <c:v>Mg-T</c:v>
                </c:pt>
                <c:pt idx="2">
                  <c:v>Ba-Chl a</c:v>
                </c:pt>
                <c:pt idx="3">
                  <c:v>Ba-T</c:v>
                </c:pt>
                <c:pt idx="4">
                  <c:v>B-T</c:v>
                </c:pt>
              </c:strCache>
            </c:strRef>
          </c:cat>
          <c:val>
            <c:numRef>
              <c:f>Summary!$C$47:$G$47</c:f>
              <c:numCache>
                <c:formatCode>0.0</c:formatCode>
                <c:ptCount val="5"/>
                <c:pt idx="0">
                  <c:v>9.5980472597189728</c:v>
                </c:pt>
                <c:pt idx="1">
                  <c:v>2.4540230037506059</c:v>
                </c:pt>
                <c:pt idx="2">
                  <c:v>59.934438105692692</c:v>
                </c:pt>
                <c:pt idx="3">
                  <c:v>2.5519666755832602</c:v>
                </c:pt>
                <c:pt idx="4">
                  <c:v>21.887602057457787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B1-42BB-B4BF-6B7D4F165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8378200"/>
        <c:axId val="1048381808"/>
      </c:barChart>
      <c:catAx>
        <c:axId val="1048378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81808"/>
        <c:crosses val="autoZero"/>
        <c:auto val="1"/>
        <c:lblAlgn val="ctr"/>
        <c:lblOffset val="100"/>
        <c:noMultiLvlLbl val="0"/>
      </c:catAx>
      <c:valAx>
        <c:axId val="1048381808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 w="15875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8378200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592231</xdr:colOff>
      <xdr:row>0</xdr:row>
      <xdr:rowOff>211978</xdr:rowOff>
    </xdr:from>
    <xdr:to>
      <xdr:col>25</xdr:col>
      <xdr:colOff>287433</xdr:colOff>
      <xdr:row>15</xdr:row>
      <xdr:rowOff>44263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7895941-385E-428B-9D54-26C41C8B2C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282389</xdr:colOff>
      <xdr:row>0</xdr:row>
      <xdr:rowOff>111312</xdr:rowOff>
    </xdr:from>
    <xdr:to>
      <xdr:col>32</xdr:col>
      <xdr:colOff>590177</xdr:colOff>
      <xdr:row>14</xdr:row>
      <xdr:rowOff>130362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34A7C-4471-4A06-A520-15BBC7E650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33</xdr:col>
      <xdr:colOff>0</xdr:colOff>
      <xdr:row>3</xdr:row>
      <xdr:rowOff>0</xdr:rowOff>
    </xdr:from>
    <xdr:to>
      <xdr:col>40</xdr:col>
      <xdr:colOff>307789</xdr:colOff>
      <xdr:row>17</xdr:row>
      <xdr:rowOff>160991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C402F178-1AA8-4F29-AC44-A950B0AE6E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41</xdr:col>
      <xdr:colOff>7471</xdr:colOff>
      <xdr:row>3</xdr:row>
      <xdr:rowOff>29882</xdr:rowOff>
    </xdr:from>
    <xdr:to>
      <xdr:col>48</xdr:col>
      <xdr:colOff>315259</xdr:colOff>
      <xdr:row>18</xdr:row>
      <xdr:rowOff>4108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4AB87DC-EA2E-43EF-824D-AC685D2E9F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30</xdr:col>
      <xdr:colOff>6350</xdr:colOff>
      <xdr:row>19</xdr:row>
      <xdr:rowOff>9280</xdr:rowOff>
    </xdr:from>
    <xdr:to>
      <xdr:col>37</xdr:col>
      <xdr:colOff>314139</xdr:colOff>
      <xdr:row>33</xdr:row>
      <xdr:rowOff>173473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7694F19-939E-43BC-AE2B-79CEB996DC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37</xdr:col>
      <xdr:colOff>339676</xdr:colOff>
      <xdr:row>18</xdr:row>
      <xdr:rowOff>132289</xdr:rowOff>
    </xdr:from>
    <xdr:to>
      <xdr:col>45</xdr:col>
      <xdr:colOff>28486</xdr:colOff>
      <xdr:row>33</xdr:row>
      <xdr:rowOff>115854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69F74DBD-AB18-4082-B766-23B1A09102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45</xdr:col>
      <xdr:colOff>352985</xdr:colOff>
      <xdr:row>19</xdr:row>
      <xdr:rowOff>79877</xdr:rowOff>
    </xdr:from>
    <xdr:to>
      <xdr:col>53</xdr:col>
      <xdr:colOff>50054</xdr:colOff>
      <xdr:row>34</xdr:row>
      <xdr:rowOff>60762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EF0B8C46-0906-48AC-8F09-97EC58AB57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53</xdr:col>
      <xdr:colOff>184339</xdr:colOff>
      <xdr:row>19</xdr:row>
      <xdr:rowOff>7320</xdr:rowOff>
    </xdr:from>
    <xdr:to>
      <xdr:col>60</xdr:col>
      <xdr:colOff>487324</xdr:colOff>
      <xdr:row>33</xdr:row>
      <xdr:rowOff>174970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3A426B3B-41DB-4A38-887D-9E6432CF91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1245</xdr:colOff>
      <xdr:row>40</xdr:row>
      <xdr:rowOff>88176</xdr:rowOff>
    </xdr:from>
    <xdr:to>
      <xdr:col>25</xdr:col>
      <xdr:colOff>309035</xdr:colOff>
      <xdr:row>54</xdr:row>
      <xdr:rowOff>107226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2233B2FE-0314-4673-9D27-2F72D9939A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25</xdr:col>
      <xdr:colOff>362510</xdr:colOff>
      <xdr:row>39</xdr:row>
      <xdr:rowOff>99171</xdr:rowOff>
    </xdr:from>
    <xdr:to>
      <xdr:col>33</xdr:col>
      <xdr:colOff>51661</xdr:colOff>
      <xdr:row>53</xdr:row>
      <xdr:rowOff>118221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9019688-BD34-47B7-8DF9-316CC1931B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33</xdr:col>
      <xdr:colOff>62244</xdr:colOff>
      <xdr:row>42</xdr:row>
      <xdr:rowOff>146877</xdr:rowOff>
    </xdr:from>
    <xdr:to>
      <xdr:col>40</xdr:col>
      <xdr:colOff>374837</xdr:colOff>
      <xdr:row>57</xdr:row>
      <xdr:rowOff>126440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DA1E8162-E5FE-4CB8-A4A5-05F295148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40</xdr:col>
      <xdr:colOff>353599</xdr:colOff>
      <xdr:row>42</xdr:row>
      <xdr:rowOff>109524</xdr:rowOff>
    </xdr:from>
    <xdr:to>
      <xdr:col>48</xdr:col>
      <xdr:colOff>53601</xdr:colOff>
      <xdr:row>57</xdr:row>
      <xdr:rowOff>89087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37AF84BF-AF90-42F2-8AB4-408EF7F831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30</xdr:col>
      <xdr:colOff>81456</xdr:colOff>
      <xdr:row>58</xdr:row>
      <xdr:rowOff>63469</xdr:rowOff>
    </xdr:from>
    <xdr:to>
      <xdr:col>37</xdr:col>
      <xdr:colOff>389245</xdr:colOff>
      <xdr:row>73</xdr:row>
      <xdr:rowOff>46234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8F8364BB-0A4B-4702-8643-38B347E41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37</xdr:col>
      <xdr:colOff>403466</xdr:colOff>
      <xdr:row>58</xdr:row>
      <xdr:rowOff>155786</xdr:rowOff>
    </xdr:from>
    <xdr:to>
      <xdr:col>45</xdr:col>
      <xdr:colOff>98665</xdr:colOff>
      <xdr:row>73</xdr:row>
      <xdr:rowOff>136963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6D81D615-A3AA-4D1D-AAEE-6A935C8DB0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45</xdr:col>
      <xdr:colOff>353598</xdr:colOff>
      <xdr:row>58</xdr:row>
      <xdr:rowOff>99754</xdr:rowOff>
    </xdr:from>
    <xdr:to>
      <xdr:col>53</xdr:col>
      <xdr:colOff>53602</xdr:colOff>
      <xdr:row>73</xdr:row>
      <xdr:rowOff>82519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3FBBFC7B-C651-4601-A618-DFD243875E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53</xdr:col>
      <xdr:colOff>123881</xdr:colOff>
      <xdr:row>58</xdr:row>
      <xdr:rowOff>69593</xdr:rowOff>
    </xdr:from>
    <xdr:to>
      <xdr:col>60</xdr:col>
      <xdr:colOff>429801</xdr:colOff>
      <xdr:row>73</xdr:row>
      <xdr:rowOff>50770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A16BDB10-6781-4877-81C1-0895FBF1A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0744F-76C2-4237-82C4-9E5B6208E977}">
  <dimension ref="A1:A5"/>
  <sheetViews>
    <sheetView tabSelected="1" workbookViewId="0"/>
  </sheetViews>
  <sheetFormatPr defaultRowHeight="14.5" x14ac:dyDescent="0.35"/>
  <sheetData>
    <row r="1" spans="1:1" x14ac:dyDescent="0.35">
      <c r="A1" s="79" t="s">
        <v>158</v>
      </c>
    </row>
    <row r="2" spans="1:1" x14ac:dyDescent="0.35">
      <c r="A2" t="s">
        <v>150</v>
      </c>
    </row>
    <row r="3" spans="1:1" x14ac:dyDescent="0.35">
      <c r="A3" t="s">
        <v>151</v>
      </c>
    </row>
    <row r="4" spans="1:1" x14ac:dyDescent="0.35">
      <c r="A4" t="s">
        <v>152</v>
      </c>
    </row>
    <row r="5" spans="1:1" x14ac:dyDescent="0.35">
      <c r="A5" t="s">
        <v>153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3A5A7-8053-4B33-9651-37553BA6C382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79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4"/>
    </row>
    <row r="5" spans="1:51" x14ac:dyDescent="0.35">
      <c r="A5" t="s">
        <v>116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X6" s="9"/>
    </row>
    <row r="7" spans="1:51" x14ac:dyDescent="0.35">
      <c r="A7" t="s">
        <v>19</v>
      </c>
      <c r="B7" s="84">
        <v>-1.8640044374074807E-2</v>
      </c>
      <c r="C7" s="14"/>
      <c r="D7" s="14"/>
      <c r="E7" s="14"/>
      <c r="F7" s="14"/>
      <c r="G7" s="14"/>
      <c r="H7" s="84">
        <f>MAX(B7:G7)</f>
        <v>-1.8640044374074807E-2</v>
      </c>
      <c r="V7" s="9"/>
      <c r="W7" s="9"/>
      <c r="X7" s="9"/>
      <c r="Y7" s="11" t="s">
        <v>19</v>
      </c>
      <c r="Z7" s="84">
        <v>-1.8640044374074807E-2</v>
      </c>
      <c r="AA7" s="84">
        <v>-1.8640044374074807E-2</v>
      </c>
      <c r="AB7" s="16"/>
      <c r="AC7" s="16"/>
      <c r="AD7" s="11"/>
      <c r="AE7" s="11"/>
      <c r="AF7" s="11"/>
      <c r="AG7" s="84">
        <f>MAX(Z7:AF7)</f>
        <v>-1.8640044374074807E-2</v>
      </c>
      <c r="AH7" s="11"/>
      <c r="AI7" s="11"/>
      <c r="AX7" s="9"/>
    </row>
    <row r="8" spans="1:51" s="17" customFormat="1" ht="15.5" x14ac:dyDescent="0.35">
      <c r="A8" s="17" t="s">
        <v>20</v>
      </c>
      <c r="B8" s="18">
        <v>3.4745125426747787E-4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T8"/>
      <c r="V8" s="21"/>
      <c r="W8" s="21"/>
      <c r="X8" s="21"/>
      <c r="Y8" s="22" t="s">
        <v>20</v>
      </c>
      <c r="Z8" s="23">
        <v>3.4745125426747787E-4</v>
      </c>
      <c r="AA8" s="23">
        <v>3.4745125426747787E-4</v>
      </c>
      <c r="AB8" s="23"/>
      <c r="AC8" s="23"/>
      <c r="AD8" s="22"/>
      <c r="AE8" s="22"/>
      <c r="AF8" s="22"/>
      <c r="AG8" s="93"/>
      <c r="AH8" s="42">
        <f>AVERAGE(Z9:AF9)</f>
        <v>3.4745125426747785E-2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 s="21"/>
    </row>
    <row r="9" spans="1:51" s="25" customFormat="1" ht="15.5" x14ac:dyDescent="0.35">
      <c r="A9" s="24" t="s">
        <v>21</v>
      </c>
      <c r="B9" s="24">
        <v>3.4745125426747785E-2</v>
      </c>
      <c r="C9" s="24"/>
      <c r="D9" s="24"/>
      <c r="E9" s="24"/>
      <c r="F9" s="24"/>
      <c r="G9" s="24"/>
      <c r="H9" s="67">
        <f>MAX(B9:G9)</f>
        <v>3.4745125426747785E-2</v>
      </c>
      <c r="I9" s="29"/>
      <c r="J9"/>
      <c r="K9"/>
      <c r="L9"/>
      <c r="M9"/>
      <c r="N9"/>
      <c r="O9"/>
      <c r="P9"/>
      <c r="Q9"/>
      <c r="R9"/>
      <c r="S9"/>
      <c r="T9"/>
      <c r="V9" s="26"/>
      <c r="W9" s="26"/>
      <c r="X9" s="26"/>
      <c r="Z9" s="24">
        <v>3.4745125426747785E-2</v>
      </c>
      <c r="AA9" s="24">
        <v>3.4745125426747785E-2</v>
      </c>
      <c r="AB9" s="24"/>
      <c r="AC9" s="24"/>
      <c r="AD9" s="28"/>
      <c r="AE9" s="29"/>
      <c r="AF9" s="29"/>
      <c r="AG9" s="88">
        <f>MAX(Z9:AF9)</f>
        <v>3.4745125426747785E-2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 s="26"/>
    </row>
    <row r="10" spans="1:51" x14ac:dyDescent="0.35">
      <c r="A10" t="s">
        <v>111</v>
      </c>
      <c r="B10" s="14">
        <v>0.82088808680021652</v>
      </c>
      <c r="C10" s="14"/>
      <c r="D10" s="14"/>
      <c r="E10" s="14"/>
      <c r="F10" s="14"/>
      <c r="G10" s="14"/>
      <c r="H10" s="85">
        <f>HLOOKUP(H9,B9:G10,2)</f>
        <v>0.82088808680021652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0.82088808680021652</v>
      </c>
      <c r="AA10" s="14">
        <v>0.84603586031282962</v>
      </c>
      <c r="AB10" s="14"/>
      <c r="AC10" s="14"/>
      <c r="AD10" s="31"/>
      <c r="AE10" s="16"/>
      <c r="AF10" s="16"/>
      <c r="AG10" s="14">
        <f>HLOOKUP(AG9,Z9:AF10,2)</f>
        <v>0.84603586031282962</v>
      </c>
      <c r="AH10" s="56">
        <f>AH9*100/AH8/100</f>
        <v>0</v>
      </c>
      <c r="AI10" s="31"/>
      <c r="AJ10" s="16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14"/>
      <c r="AY10" s="15"/>
    </row>
    <row r="11" spans="1:51" x14ac:dyDescent="0.35">
      <c r="G11" s="9"/>
      <c r="I11" s="9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X14" s="9"/>
    </row>
    <row r="15" spans="1:51" x14ac:dyDescent="0.35">
      <c r="A15" s="30" t="s">
        <v>32</v>
      </c>
      <c r="B15">
        <v>109</v>
      </c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X15" s="9"/>
    </row>
    <row r="16" spans="1:51" ht="15.5" x14ac:dyDescent="0.35">
      <c r="A16" s="30" t="s">
        <v>33</v>
      </c>
      <c r="B16">
        <v>48</v>
      </c>
      <c r="V16" s="9"/>
      <c r="W16" s="9"/>
      <c r="X16" s="9"/>
      <c r="Y16" s="31" t="s">
        <v>33</v>
      </c>
      <c r="Z16" s="11">
        <v>48</v>
      </c>
      <c r="AA16" s="11">
        <v>48</v>
      </c>
      <c r="AB16" s="11"/>
      <c r="AC16" s="11"/>
      <c r="AD16" s="9"/>
      <c r="AE16" s="9"/>
      <c r="AF16" s="9"/>
      <c r="AH16" s="42">
        <f>AVERAGE(Z17:AF17)</f>
        <v>44.036697247706421</v>
      </c>
      <c r="AI16" s="11"/>
      <c r="AX16" s="9"/>
    </row>
    <row r="17" spans="1:51" s="24" customFormat="1" ht="15.5" x14ac:dyDescent="0.35">
      <c r="A17" s="34" t="s">
        <v>34</v>
      </c>
      <c r="B17" s="24">
        <v>44.036697247706421</v>
      </c>
      <c r="H17" s="25">
        <f>MAX(B17:G17)</f>
        <v>44.036697247706421</v>
      </c>
      <c r="J17"/>
      <c r="K17"/>
      <c r="L17"/>
      <c r="M17"/>
      <c r="N17"/>
      <c r="O17"/>
      <c r="P17"/>
      <c r="Q17"/>
      <c r="R17"/>
      <c r="S17"/>
      <c r="T17"/>
      <c r="Y17" s="34" t="s">
        <v>34</v>
      </c>
      <c r="Z17" s="24">
        <v>44.036697247706421</v>
      </c>
      <c r="AA17" s="24">
        <v>44.036697247706421</v>
      </c>
      <c r="AG17" s="25">
        <f>MAX(Z17:AF17)</f>
        <v>44.036697247706421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 s="4"/>
    </row>
    <row r="22" spans="1:51" x14ac:dyDescent="0.35">
      <c r="A22" t="s">
        <v>116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X23" s="9"/>
    </row>
    <row r="24" spans="1:51" x14ac:dyDescent="0.35">
      <c r="A24" t="s">
        <v>19</v>
      </c>
      <c r="B24" s="14">
        <v>0.20778235920011598</v>
      </c>
      <c r="C24" s="14">
        <v>0.2631387539537744</v>
      </c>
      <c r="D24" s="14"/>
      <c r="E24" s="14">
        <v>0.56267229563802901</v>
      </c>
      <c r="F24" s="14"/>
      <c r="G24" s="14"/>
      <c r="H24" s="89">
        <f>MAX(B24:G24)</f>
        <v>0.56267229563802901</v>
      </c>
      <c r="V24" s="9"/>
      <c r="W24" s="9"/>
      <c r="X24" s="9"/>
      <c r="Y24" s="11" t="s">
        <v>19</v>
      </c>
      <c r="Z24" s="16">
        <v>0.24329195778778417</v>
      </c>
      <c r="AA24" s="16">
        <v>0.49170393144838181</v>
      </c>
      <c r="AB24" s="16">
        <v>0.24548776718333679</v>
      </c>
      <c r="AC24" s="16"/>
      <c r="AD24" s="11"/>
      <c r="AE24" s="11"/>
      <c r="AF24" s="11"/>
      <c r="AG24" s="89">
        <f>MAX(Z24:AF24)</f>
        <v>0.49170393144838181</v>
      </c>
      <c r="AH24" s="11"/>
      <c r="AI24" s="11"/>
      <c r="AX24" s="9"/>
    </row>
    <row r="25" spans="1:51" s="17" customFormat="1" ht="15.5" x14ac:dyDescent="0.35">
      <c r="A25" s="17" t="s">
        <v>20</v>
      </c>
      <c r="B25" s="18">
        <v>4.3173508794766023E-2</v>
      </c>
      <c r="C25" s="18">
        <v>6.9242003832345023E-2</v>
      </c>
      <c r="D25" s="18"/>
      <c r="E25" s="18">
        <v>0.31660011227856949</v>
      </c>
      <c r="F25" s="18"/>
      <c r="G25" s="18"/>
      <c r="I25" s="24">
        <f>AVERAGE(B26:G26)</f>
        <v>14.300520830189351</v>
      </c>
      <c r="J25"/>
      <c r="K25"/>
      <c r="L25"/>
      <c r="M25"/>
      <c r="N25"/>
      <c r="O25"/>
      <c r="P25"/>
      <c r="Q25"/>
      <c r="R25"/>
      <c r="S25"/>
      <c r="T25"/>
      <c r="V25" s="21"/>
      <c r="W25" s="21"/>
      <c r="X25" s="21"/>
      <c r="Y25" s="22" t="s">
        <v>20</v>
      </c>
      <c r="Z25" s="23">
        <v>5.919097672421296E-2</v>
      </c>
      <c r="AA25" s="23">
        <v>0.24177275620179497</v>
      </c>
      <c r="AB25" s="23">
        <v>6.0264243836660167E-2</v>
      </c>
      <c r="AC25" s="23"/>
      <c r="AD25" s="22"/>
      <c r="AE25" s="22"/>
      <c r="AF25" s="22"/>
      <c r="AH25" s="42">
        <f>AVERAGE(Z26:AF26)</f>
        <v>12.040932558755605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21"/>
    </row>
    <row r="26" spans="1:51" s="25" customFormat="1" ht="15.5" x14ac:dyDescent="0.35">
      <c r="A26" s="24" t="s">
        <v>21</v>
      </c>
      <c r="B26" s="24">
        <v>4.317350879476602</v>
      </c>
      <c r="C26" s="24">
        <v>6.9242003832345027</v>
      </c>
      <c r="D26" s="24"/>
      <c r="E26" s="24">
        <v>31.660011227856948</v>
      </c>
      <c r="F26" s="24"/>
      <c r="G26" s="24"/>
      <c r="H26" s="25">
        <f>MAX(B26:G26)</f>
        <v>31.660011227856948</v>
      </c>
      <c r="I26" s="29">
        <f>STDEV(B26:G26)</f>
        <v>15.090157263390129</v>
      </c>
      <c r="J26"/>
      <c r="K26"/>
      <c r="L26"/>
      <c r="M26"/>
      <c r="N26"/>
      <c r="O26"/>
      <c r="P26"/>
      <c r="Q26"/>
      <c r="R26"/>
      <c r="S26"/>
      <c r="T26"/>
      <c r="V26" s="26"/>
      <c r="W26" s="26"/>
      <c r="X26" s="26"/>
      <c r="Y26" s="25" t="s">
        <v>21</v>
      </c>
      <c r="Z26" s="24">
        <v>5.9190976724212963</v>
      </c>
      <c r="AA26" s="24">
        <v>24.177275620179497</v>
      </c>
      <c r="AB26" s="24">
        <v>6.0264243836660167</v>
      </c>
      <c r="AC26" s="24"/>
      <c r="AD26" s="28"/>
      <c r="AE26" s="29"/>
      <c r="AF26" s="29"/>
      <c r="AG26" s="25">
        <f>MAX(Z26:AF26)</f>
        <v>24.177275620179497</v>
      </c>
      <c r="AH26" s="29">
        <f>STDEV(Z26:AF26)</f>
        <v>10.51051839512046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26"/>
    </row>
    <row r="27" spans="1:51" s="14" customFormat="1" x14ac:dyDescent="0.35">
      <c r="A27" s="14" t="s">
        <v>111</v>
      </c>
      <c r="B27" s="14">
        <v>6.2695354554675162E-2</v>
      </c>
      <c r="C27" s="14">
        <v>1.9129220741422613E-2</v>
      </c>
      <c r="E27" s="14">
        <v>6.7740364198326021E-8</v>
      </c>
      <c r="G27" s="15"/>
      <c r="H27" s="14">
        <f>HLOOKUP(H26,B26:G27,2)</f>
        <v>6.7740364198326021E-8</v>
      </c>
      <c r="I27" s="56">
        <f>I26*100/I25/100</f>
        <v>1.0552173198848676</v>
      </c>
      <c r="V27" s="15"/>
      <c r="W27" s="15"/>
      <c r="X27" s="15"/>
      <c r="Y27" s="14" t="s">
        <v>111</v>
      </c>
      <c r="Z27" s="16">
        <v>2.5746249088807009E-2</v>
      </c>
      <c r="AA27" s="16">
        <v>2.9389426585708036E-16</v>
      </c>
      <c r="AB27" s="16">
        <v>1.0342356829774532E-4</v>
      </c>
      <c r="AC27" s="16"/>
      <c r="AD27" s="43"/>
      <c r="AE27" s="16"/>
      <c r="AF27" s="16"/>
      <c r="AG27" s="14">
        <f>HLOOKUP(AG26,AA26:AF27,2)</f>
        <v>2.9389426585708036E-16</v>
      </c>
      <c r="AH27" s="56">
        <f>AH26*100/AH25/100</f>
        <v>0.8728990336780601</v>
      </c>
      <c r="AI27" s="43"/>
      <c r="AX27" s="15"/>
      <c r="AY27" s="15"/>
    </row>
    <row r="28" spans="1:51" x14ac:dyDescent="0.35">
      <c r="G28" s="9"/>
      <c r="I28" s="9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X28" s="15"/>
      <c r="AY28" s="15"/>
    </row>
    <row r="29" spans="1:51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X31" s="9"/>
    </row>
    <row r="32" spans="1:51" x14ac:dyDescent="0.35">
      <c r="A32" s="30" t="s">
        <v>32</v>
      </c>
      <c r="B32">
        <v>77</v>
      </c>
      <c r="C32">
        <v>78</v>
      </c>
      <c r="E32">
        <v>73</v>
      </c>
      <c r="V32" s="9"/>
      <c r="W32" s="9"/>
      <c r="X32" s="9"/>
      <c r="Y32" s="31" t="s">
        <v>32</v>
      </c>
      <c r="Z32" s="11">
        <v>82</v>
      </c>
      <c r="AA32" s="11">
        <v>77</v>
      </c>
      <c r="AB32" s="11">
        <v>78</v>
      </c>
      <c r="AC32" s="11"/>
      <c r="AD32" s="9"/>
      <c r="AE32" s="9"/>
      <c r="AF32" s="9"/>
      <c r="AH32" s="11"/>
      <c r="AI32" s="11"/>
      <c r="AX32" s="9"/>
    </row>
    <row r="33" spans="1:51" ht="15.5" x14ac:dyDescent="0.35">
      <c r="A33" s="30" t="s">
        <v>33</v>
      </c>
      <c r="B33">
        <v>31</v>
      </c>
      <c r="C33">
        <v>45</v>
      </c>
      <c r="E33">
        <v>46</v>
      </c>
      <c r="I33" s="24">
        <f>AVERAGE(B34:G34)</f>
        <v>53.655248860728314</v>
      </c>
      <c r="V33" s="9"/>
      <c r="W33" s="9"/>
      <c r="X33" s="9"/>
      <c r="Y33" s="31" t="s">
        <v>33</v>
      </c>
      <c r="Z33" s="11">
        <v>37</v>
      </c>
      <c r="AA33" s="11">
        <v>40</v>
      </c>
      <c r="AB33" s="11">
        <v>49</v>
      </c>
      <c r="AC33" s="11"/>
      <c r="AD33" s="9"/>
      <c r="AE33" s="9"/>
      <c r="AF33" s="9"/>
      <c r="AH33" s="42">
        <f>AVERAGE(Z34:AF34)</f>
        <v>53.296838662692323</v>
      </c>
      <c r="AI33" s="11"/>
      <c r="AX33" s="9"/>
    </row>
    <row r="34" spans="1:51" s="24" customFormat="1" ht="15.5" x14ac:dyDescent="0.35">
      <c r="A34" s="34" t="s">
        <v>34</v>
      </c>
      <c r="B34" s="24">
        <v>40.259740259740262</v>
      </c>
      <c r="C34" s="24">
        <v>57.692307692307693</v>
      </c>
      <c r="E34" s="24">
        <v>63.013698630136986</v>
      </c>
      <c r="H34" s="25">
        <f>MAX(B34:G34)</f>
        <v>63.013698630136986</v>
      </c>
      <c r="I34" s="29">
        <f>STDEV(B34:G34)</f>
        <v>11.902060258109138</v>
      </c>
      <c r="J34"/>
      <c r="K34"/>
      <c r="L34"/>
      <c r="M34"/>
      <c r="N34"/>
      <c r="O34"/>
      <c r="P34"/>
      <c r="Q34"/>
      <c r="R34"/>
      <c r="S34"/>
      <c r="T34"/>
      <c r="Y34" s="34" t="s">
        <v>34</v>
      </c>
      <c r="Z34" s="24">
        <v>45.121951219512198</v>
      </c>
      <c r="AA34" s="24">
        <v>51.948051948051948</v>
      </c>
      <c r="AB34" s="24">
        <v>62.820512820512818</v>
      </c>
      <c r="AG34" s="25">
        <f>MAX(Z34:AF34)</f>
        <v>62.820512820512818</v>
      </c>
      <c r="AH34" s="29">
        <f>STDEV(Z34:AF34)</f>
        <v>8.9260399891158926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/>
      </c>
      <c r="H35" s="14" t="str">
        <f>HLOOKUP(H34,B34:G35,2)</f>
        <v/>
      </c>
      <c r="I35" s="56">
        <f>I34*100/I33/100</f>
        <v>0.22182471446555099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/>
      </c>
      <c r="AG35" s="14" t="str">
        <f>HLOOKUP(AG34,Z34:AF35,2)</f>
        <v/>
      </c>
      <c r="AH35" s="56">
        <f>AH34*100/AH33/100</f>
        <v>0.16747785071470109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4"/>
    </row>
    <row r="39" spans="1:51" x14ac:dyDescent="0.35">
      <c r="A39" t="s">
        <v>116</v>
      </c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X40" s="9"/>
    </row>
    <row r="41" spans="1:51" x14ac:dyDescent="0.35">
      <c r="A41" t="s">
        <v>19</v>
      </c>
      <c r="B41" s="14">
        <v>0.45063149693058235</v>
      </c>
      <c r="C41" s="14">
        <v>0.17798505548422217</v>
      </c>
      <c r="D41" s="14">
        <v>0.52671981665582468</v>
      </c>
      <c r="E41" s="14">
        <v>0.32709925867935552</v>
      </c>
      <c r="F41" s="14">
        <v>0.32727193505339447</v>
      </c>
      <c r="G41" s="14">
        <v>0.48400504687897133</v>
      </c>
      <c r="H41" s="89">
        <f>MAX(B41:G41)</f>
        <v>0.52671981665582468</v>
      </c>
      <c r="V41" s="9"/>
      <c r="W41" s="9"/>
      <c r="X41" s="9"/>
      <c r="Y41" s="11" t="s">
        <v>19</v>
      </c>
      <c r="Z41" s="16">
        <v>0.54501535192093331</v>
      </c>
      <c r="AA41" s="16">
        <v>0.28187154987326224</v>
      </c>
      <c r="AB41" s="16">
        <v>0.3682295199084934</v>
      </c>
      <c r="AC41" s="16">
        <v>0.54791331970527568</v>
      </c>
      <c r="AD41" s="11"/>
      <c r="AE41" s="11"/>
      <c r="AF41" s="11"/>
      <c r="AG41" s="89">
        <f>MAX(Z41:AF41)</f>
        <v>0.54791331970527568</v>
      </c>
      <c r="AH41" s="11"/>
      <c r="AI41" s="11"/>
      <c r="AX41" s="9"/>
    </row>
    <row r="42" spans="1:51" s="17" customFormat="1" ht="15.5" x14ac:dyDescent="0.35">
      <c r="A42" s="17" t="s">
        <v>20</v>
      </c>
      <c r="B42" s="18">
        <v>0.20306874602589745</v>
      </c>
      <c r="C42" s="18">
        <v>3.1678679975721644E-2</v>
      </c>
      <c r="D42" s="18">
        <v>0.27743376525794555</v>
      </c>
      <c r="E42" s="18">
        <v>0.10699392502858394</v>
      </c>
      <c r="F42" s="18">
        <v>0.10710691947359324</v>
      </c>
      <c r="G42" s="18">
        <v>0.23426088540431525</v>
      </c>
      <c r="I42" s="24">
        <f>AVERAGE(B43:G43)</f>
        <v>16.00904868610095</v>
      </c>
      <c r="R42"/>
      <c r="S42"/>
      <c r="T42"/>
      <c r="V42" s="21"/>
      <c r="W42" s="21"/>
      <c r="X42" s="21"/>
      <c r="Y42" s="22" t="s">
        <v>20</v>
      </c>
      <c r="Z42" s="23">
        <v>0.29704173382949878</v>
      </c>
      <c r="AA42" s="23">
        <v>7.9451570627954965E-2</v>
      </c>
      <c r="AB42" s="23">
        <v>0.13559297933203954</v>
      </c>
      <c r="AC42" s="23">
        <v>0.30020900591045563</v>
      </c>
      <c r="AD42" s="22"/>
      <c r="AE42" s="22"/>
      <c r="AF42" s="22"/>
      <c r="AH42" s="42">
        <f>AVERAGE(Z43:AF43)</f>
        <v>20.307382242498722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21"/>
    </row>
    <row r="43" spans="1:51" s="25" customFormat="1" ht="15.5" x14ac:dyDescent="0.35">
      <c r="A43" s="24" t="s">
        <v>21</v>
      </c>
      <c r="B43" s="24">
        <v>20.306874602589744</v>
      </c>
      <c r="C43" s="24">
        <v>3.1678679975721642</v>
      </c>
      <c r="D43" s="24">
        <v>27.743376525794556</v>
      </c>
      <c r="E43" s="24">
        <v>10.699392502858394</v>
      </c>
      <c r="F43" s="24">
        <v>10.710691947359324</v>
      </c>
      <c r="G43" s="24">
        <v>23.426088540431525</v>
      </c>
      <c r="H43" s="25">
        <f>MAX(B43:G43)</f>
        <v>27.743376525794556</v>
      </c>
      <c r="I43" s="29">
        <f>STDEV(B43:G43)</f>
        <v>9.29880844032437</v>
      </c>
      <c r="J43" s="26"/>
      <c r="K43" s="26"/>
      <c r="L43" s="26"/>
      <c r="M43" s="26"/>
      <c r="N43" s="26"/>
      <c r="O43" s="26"/>
      <c r="P43" s="26"/>
      <c r="Q43" s="26"/>
      <c r="R43"/>
      <c r="S43"/>
      <c r="T43"/>
      <c r="V43" s="26"/>
      <c r="W43" s="26"/>
      <c r="X43" s="26"/>
      <c r="Y43" s="25" t="s">
        <v>21</v>
      </c>
      <c r="Z43" s="24">
        <v>29.704173382949879</v>
      </c>
      <c r="AA43" s="24">
        <v>7.9451570627954968</v>
      </c>
      <c r="AB43" s="24">
        <v>13.559297933203954</v>
      </c>
      <c r="AC43" s="24">
        <v>30.020900591045564</v>
      </c>
      <c r="AD43" s="28"/>
      <c r="AE43" s="29"/>
      <c r="AF43" s="29"/>
      <c r="AG43" s="25">
        <f>MAX(Z43:AF43)</f>
        <v>30.020900591045564</v>
      </c>
      <c r="AH43" s="29">
        <f>STDEV(Z43:AF43)</f>
        <v>11.269625484517462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26"/>
    </row>
    <row r="44" spans="1:51" s="14" customFormat="1" x14ac:dyDescent="0.35">
      <c r="A44" s="14" t="s">
        <v>111</v>
      </c>
      <c r="B44" s="14">
        <v>8.8251896294958471E-10</v>
      </c>
      <c r="C44" s="14">
        <v>2.0227988549934177E-2</v>
      </c>
      <c r="D44" s="14">
        <v>1.694419574963945E-6</v>
      </c>
      <c r="E44" s="14">
        <v>1.3382156151300579E-5</v>
      </c>
      <c r="F44" s="14">
        <v>4.7099583609076911E-3</v>
      </c>
      <c r="G44" s="15">
        <v>1.4358821169877104E-5</v>
      </c>
      <c r="H44" s="14">
        <f>HLOOKUP(H43,B43:G44,2)</f>
        <v>1.694419574963945E-6</v>
      </c>
      <c r="I44" s="56">
        <f>I43*100/I42/100</f>
        <v>0.58084703361528234</v>
      </c>
      <c r="V44" s="15"/>
      <c r="W44" s="15"/>
      <c r="X44" s="15"/>
      <c r="Y44" s="14" t="s">
        <v>111</v>
      </c>
      <c r="Z44" s="16">
        <v>1.078684164210072E-14</v>
      </c>
      <c r="AA44" s="16">
        <v>1.6453762724631652E-4</v>
      </c>
      <c r="AB44" s="16">
        <v>7.2279228832066737E-7</v>
      </c>
      <c r="AC44" s="16">
        <v>5.0871380018573513E-15</v>
      </c>
      <c r="AD44" s="43"/>
      <c r="AE44" s="16"/>
      <c r="AF44" s="16"/>
      <c r="AG44" s="16">
        <v>9.3863405520113914E-5</v>
      </c>
      <c r="AH44" s="56">
        <f>AH43*100/AH42/100</f>
        <v>0.55495215237209183</v>
      </c>
      <c r="AI44" s="43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P45" s="9"/>
      <c r="Q45" s="9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X45" s="15"/>
      <c r="AY45" s="15"/>
    </row>
    <row r="46" spans="1:51" s="2" customFormat="1" ht="26" x14ac:dyDescent="0.6">
      <c r="A46" s="2" t="s">
        <v>22</v>
      </c>
      <c r="R46"/>
      <c r="S46"/>
      <c r="T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X49" s="9"/>
    </row>
    <row r="50" spans="1:51" ht="15.5" x14ac:dyDescent="0.35">
      <c r="A50" s="30" t="s">
        <v>33</v>
      </c>
      <c r="B50">
        <v>28</v>
      </c>
      <c r="C50">
        <v>34</v>
      </c>
      <c r="D50">
        <v>34</v>
      </c>
      <c r="E50">
        <v>88</v>
      </c>
      <c r="F50">
        <v>31</v>
      </c>
      <c r="G50">
        <v>43</v>
      </c>
      <c r="I50" s="24">
        <f>AVERAGE(B51:G51)</f>
        <v>53.022346946849289</v>
      </c>
      <c r="V50" s="9"/>
      <c r="W50" s="9"/>
      <c r="X50" s="9"/>
      <c r="Y50" s="31" t="s">
        <v>33</v>
      </c>
      <c r="Z50" s="11">
        <v>33</v>
      </c>
      <c r="AA50" s="11">
        <v>89</v>
      </c>
      <c r="AB50" s="11">
        <v>104</v>
      </c>
      <c r="AC50" s="11">
        <v>45</v>
      </c>
      <c r="AD50" s="9"/>
      <c r="AE50" s="9"/>
      <c r="AF50" s="9"/>
      <c r="AH50" s="42">
        <f>AVERAGE(Z51:AF51)</f>
        <v>58.135594059757238</v>
      </c>
      <c r="AI50" s="11"/>
      <c r="AX50" s="9"/>
    </row>
    <row r="51" spans="1:51" s="24" customFormat="1" ht="15.5" x14ac:dyDescent="0.35">
      <c r="A51" s="34" t="s">
        <v>34</v>
      </c>
      <c r="B51" s="24">
        <v>46.666666666666664</v>
      </c>
      <c r="C51" s="24">
        <v>57.627118644067799</v>
      </c>
      <c r="D51" s="24">
        <v>55.73770491803279</v>
      </c>
      <c r="E51" s="24">
        <v>53.012048192771083</v>
      </c>
      <c r="F51" s="24">
        <v>43.661971830985912</v>
      </c>
      <c r="G51" s="24">
        <v>61.428571428571431</v>
      </c>
      <c r="H51" s="25">
        <f>MAX(B51:G51)</f>
        <v>61.428571428571431</v>
      </c>
      <c r="I51" s="29">
        <f>STDEV(B51:G51)</f>
        <v>6.7417075215435824</v>
      </c>
      <c r="R51"/>
      <c r="S51"/>
      <c r="T51"/>
      <c r="Y51" s="34" t="s">
        <v>34</v>
      </c>
      <c r="Z51" s="24">
        <v>54.098360655737707</v>
      </c>
      <c r="AA51" s="24">
        <v>53.293413173652695</v>
      </c>
      <c r="AB51" s="24">
        <v>62.650602409638552</v>
      </c>
      <c r="AC51" s="24">
        <v>62.5</v>
      </c>
      <c r="AG51" s="25">
        <f>MAX(Z51:AF51)</f>
        <v>62.650602409638552</v>
      </c>
      <c r="AH51" s="29">
        <f>STDEV(Z51:AF51)</f>
        <v>5.137421821076261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/>
      </c>
      <c r="H52" s="14" t="str">
        <f>HLOOKUP(H51,B51:G52,2)</f>
        <v/>
      </c>
      <c r="I52" s="56">
        <f>I51*100/I50/100</f>
        <v>0.12714841778508243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/>
      </c>
      <c r="AC52" s="52" t="str">
        <f>IF(AC51&lt;(50+(1.654*50)/SQRT(AC49)),"n.s.","")</f>
        <v/>
      </c>
      <c r="AG52" s="14" t="str">
        <f>HLOOKUP(AG51,Z51:AF52,2)</f>
        <v/>
      </c>
      <c r="AH52" s="56">
        <f>AH51*100/AH50/100</f>
        <v>8.8369645209018341E-2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4"/>
    </row>
    <row r="56" spans="1:51" x14ac:dyDescent="0.35">
      <c r="A56" t="s">
        <v>116</v>
      </c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X57" s="9"/>
    </row>
    <row r="58" spans="1:51" x14ac:dyDescent="0.35">
      <c r="A58" t="s">
        <v>19</v>
      </c>
      <c r="B58" s="14">
        <v>6.1287085815995013E-2</v>
      </c>
      <c r="C58" s="14">
        <v>0.26732222371864239</v>
      </c>
      <c r="D58" s="14"/>
      <c r="E58" s="14">
        <v>0.47077465459910045</v>
      </c>
      <c r="F58" s="14"/>
      <c r="G58" s="14"/>
      <c r="H58" s="89">
        <f>MAX(B58:G58)</f>
        <v>0.47077465459910045</v>
      </c>
      <c r="V58" s="9"/>
      <c r="W58" s="9"/>
      <c r="X58" s="9"/>
      <c r="Y58" s="11" t="s">
        <v>19</v>
      </c>
      <c r="Z58" s="16">
        <v>0.21100561829512665</v>
      </c>
      <c r="AA58" s="16">
        <v>0.38026625238062595</v>
      </c>
      <c r="AB58" s="16">
        <v>0.4979434909451429</v>
      </c>
      <c r="AC58" s="16"/>
      <c r="AD58" s="11"/>
      <c r="AE58" s="11"/>
      <c r="AF58" s="11"/>
      <c r="AG58" s="89">
        <f>MAX(Z58:AF58)</f>
        <v>0.4979434909451429</v>
      </c>
      <c r="AH58" s="11"/>
      <c r="AI58" s="11"/>
      <c r="AX58" s="9"/>
    </row>
    <row r="59" spans="1:51" s="17" customFormat="1" ht="15.5" x14ac:dyDescent="0.35">
      <c r="A59" s="17" t="s">
        <v>20</v>
      </c>
      <c r="B59" s="18">
        <v>3.756106887817137E-3</v>
      </c>
      <c r="C59" s="18">
        <v>7.1461171293879897E-2</v>
      </c>
      <c r="D59" s="18"/>
      <c r="E59" s="18">
        <v>0.22162877541290232</v>
      </c>
      <c r="F59" s="18"/>
      <c r="G59" s="18"/>
      <c r="I59" s="24">
        <f>AVERAGE(B60:G60)</f>
        <v>9.8948684531533129</v>
      </c>
      <c r="Q59"/>
      <c r="R59"/>
      <c r="S59"/>
      <c r="T59"/>
      <c r="V59" s="21"/>
      <c r="W59" s="21"/>
      <c r="X59" s="21"/>
      <c r="Y59" s="22" t="s">
        <v>20</v>
      </c>
      <c r="Z59" s="23">
        <v>4.452337095210869E-2</v>
      </c>
      <c r="AA59" s="23">
        <v>0.14460242269960591</v>
      </c>
      <c r="AB59" s="23">
        <v>0.24794772017463559</v>
      </c>
      <c r="AC59" s="23"/>
      <c r="AD59" s="22"/>
      <c r="AE59" s="22"/>
      <c r="AF59" s="22"/>
      <c r="AH59" s="42">
        <f>AVERAGE(Z60:AF60)</f>
        <v>14.569117127545006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21"/>
    </row>
    <row r="60" spans="1:51" s="25" customFormat="1" ht="15.5" x14ac:dyDescent="0.35">
      <c r="A60" s="24" t="s">
        <v>21</v>
      </c>
      <c r="B60" s="24">
        <v>0.37561068878171372</v>
      </c>
      <c r="C60" s="24">
        <v>7.1461171293879895</v>
      </c>
      <c r="D60" s="24"/>
      <c r="E60" s="24">
        <v>22.162877541290232</v>
      </c>
      <c r="F60" s="24"/>
      <c r="G60" s="24"/>
      <c r="H60" s="25">
        <f>MAX(B60:G60)</f>
        <v>22.162877541290232</v>
      </c>
      <c r="I60" s="29">
        <f>STDEV(B60:G60)</f>
        <v>11.150693906906884</v>
      </c>
      <c r="J60" s="26"/>
      <c r="K60" s="26"/>
      <c r="L60" s="26"/>
      <c r="M60" s="26"/>
      <c r="N60" s="26"/>
      <c r="O60" s="26"/>
      <c r="P60" s="26"/>
      <c r="Q60"/>
      <c r="R60"/>
      <c r="S60"/>
      <c r="T60"/>
      <c r="V60" s="26"/>
      <c r="W60" s="26"/>
      <c r="X60" s="26"/>
      <c r="Y60" s="25" t="s">
        <v>21</v>
      </c>
      <c r="Z60" s="24">
        <v>4.4523370952108694</v>
      </c>
      <c r="AA60" s="24">
        <v>14.460242269960592</v>
      </c>
      <c r="AB60" s="24">
        <v>24.794772017463558</v>
      </c>
      <c r="AC60" s="24"/>
      <c r="AD60" s="28"/>
      <c r="AE60" s="29"/>
      <c r="AF60" s="29"/>
      <c r="AG60" s="25">
        <f>MAX(Z60:AF60)</f>
        <v>24.794772017463558</v>
      </c>
      <c r="AH60" s="29">
        <f>STDEV(Z60:AF60)</f>
        <v>10.171654484029723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 s="26"/>
    </row>
    <row r="61" spans="1:51" s="14" customFormat="1" x14ac:dyDescent="0.35">
      <c r="A61" s="14" t="s">
        <v>111</v>
      </c>
      <c r="B61" s="14">
        <v>0.65668423193211589</v>
      </c>
      <c r="C61" s="14">
        <v>5.0681202108810136E-2</v>
      </c>
      <c r="E61" s="14">
        <v>3.2741948101178278E-4</v>
      </c>
      <c r="G61" s="15"/>
      <c r="H61" s="14">
        <f>HLOOKUP(H60,B60:G61,2)</f>
        <v>3.2741948101178278E-4</v>
      </c>
      <c r="I61" s="56">
        <f>I60*100/I59/100</f>
        <v>1.1269168417649214</v>
      </c>
      <c r="J61" s="15"/>
      <c r="K61" s="15"/>
      <c r="L61" s="15"/>
      <c r="M61" s="15"/>
      <c r="N61" s="15"/>
      <c r="O61" s="15"/>
      <c r="P61" s="15"/>
      <c r="V61" s="15"/>
      <c r="W61" s="15"/>
      <c r="X61" s="15"/>
      <c r="Y61" s="14" t="s">
        <v>111</v>
      </c>
      <c r="Z61" s="16">
        <v>0.11851408016394517</v>
      </c>
      <c r="AA61" s="16">
        <v>4.5626293702951994E-3</v>
      </c>
      <c r="AB61" s="16">
        <v>9.4234624425248493E-5</v>
      </c>
      <c r="AC61" s="16"/>
      <c r="AD61" s="43"/>
      <c r="AE61" s="16"/>
      <c r="AF61" s="16"/>
      <c r="AG61" s="14">
        <f>HLOOKUP(AG60,AA60:AF61,2)</f>
        <v>9.4234624425248493E-5</v>
      </c>
      <c r="AH61" s="56">
        <f>AH60*100/AH59/100</f>
        <v>0.69816546843451155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X62" s="15"/>
      <c r="AY62" s="15"/>
    </row>
    <row r="63" spans="1:51" s="2" customFormat="1" ht="26" x14ac:dyDescent="0.6">
      <c r="A63" s="2" t="s">
        <v>22</v>
      </c>
      <c r="Q63"/>
      <c r="R63"/>
      <c r="S63"/>
      <c r="T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X65" s="9"/>
    </row>
    <row r="66" spans="1:50" x14ac:dyDescent="0.35">
      <c r="A66" s="30" t="s">
        <v>32</v>
      </c>
      <c r="B66">
        <v>41</v>
      </c>
      <c r="C66">
        <v>42</v>
      </c>
      <c r="E66">
        <v>51</v>
      </c>
      <c r="V66" s="9"/>
      <c r="W66" s="9"/>
      <c r="X66" s="9"/>
      <c r="Y66" s="31" t="s">
        <v>32</v>
      </c>
      <c r="Z66" s="11">
        <v>42</v>
      </c>
      <c r="AA66" s="11">
        <v>51</v>
      </c>
      <c r="AB66" s="11">
        <v>52</v>
      </c>
      <c r="AC66" s="11"/>
      <c r="AD66" s="9"/>
      <c r="AE66" s="9"/>
      <c r="AF66" s="9"/>
      <c r="AH66" s="11"/>
      <c r="AI66" s="11"/>
      <c r="AX66" s="9"/>
    </row>
    <row r="67" spans="1:50" ht="15.5" x14ac:dyDescent="0.35">
      <c r="A67" s="30" t="s">
        <v>33</v>
      </c>
      <c r="B67">
        <v>19</v>
      </c>
      <c r="C67">
        <v>22</v>
      </c>
      <c r="E67">
        <v>26</v>
      </c>
      <c r="I67" s="24">
        <f>AVERAGE(B68:G68)</f>
        <v>49.900935984149754</v>
      </c>
      <c r="V67" s="9"/>
      <c r="W67" s="9"/>
      <c r="X67" s="9"/>
      <c r="Y67" s="31" t="s">
        <v>33</v>
      </c>
      <c r="Z67" s="11">
        <v>23</v>
      </c>
      <c r="AA67" s="11">
        <v>32</v>
      </c>
      <c r="AB67" s="11">
        <v>33</v>
      </c>
      <c r="AC67" s="11"/>
      <c r="AD67" s="9"/>
      <c r="AE67" s="9"/>
      <c r="AF67" s="9"/>
      <c r="AH67" s="42">
        <f>AVERAGE(Z68:AF68)</f>
        <v>60.322847087552965</v>
      </c>
      <c r="AI67" s="11"/>
      <c r="AX67" s="9"/>
    </row>
    <row r="68" spans="1:50" s="24" customFormat="1" ht="15.5" x14ac:dyDescent="0.35">
      <c r="A68" s="34" t="s">
        <v>34</v>
      </c>
      <c r="B68" s="24">
        <v>46.341463414634148</v>
      </c>
      <c r="C68" s="24">
        <v>52.38095238095238</v>
      </c>
      <c r="E68" s="24">
        <v>50.980392156862742</v>
      </c>
      <c r="H68" s="25">
        <f>MAX(B68:G68)</f>
        <v>52.38095238095238</v>
      </c>
      <c r="I68" s="29">
        <f>STDEV(B68:G68)</f>
        <v>3.1611352336108682</v>
      </c>
      <c r="Q68"/>
      <c r="R68"/>
      <c r="S68"/>
      <c r="T68"/>
      <c r="Y68" s="34" t="s">
        <v>34</v>
      </c>
      <c r="Z68" s="24">
        <v>54.761904761904759</v>
      </c>
      <c r="AA68" s="24">
        <v>62.745098039215684</v>
      </c>
      <c r="AB68" s="24">
        <v>63.46153846153846</v>
      </c>
      <c r="AG68" s="25">
        <f>MAX(Z68:AF68)</f>
        <v>63.46153846153846</v>
      </c>
      <c r="AH68" s="29">
        <f>STDEV(Z68:AF68)</f>
        <v>4.8292216123899081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6.3348215244198092E-2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8.0056261359493619E-2</v>
      </c>
    </row>
  </sheetData>
  <conditionalFormatting sqref="A9:G9 A17:G17 U17:AF17 U9:AF9 AX9:XFD9 AX17:XFD17 AI9 AI17">
    <cfRule type="dataBar" priority="2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{D85DE298-DC7A-4043-9DEF-4F9E30274B22}</x14:id>
        </ext>
      </extLst>
    </cfRule>
  </conditionalFormatting>
  <conditionalFormatting sqref="A26:G26 A34:G34 U34:AF34 U26:AF26 AX26:XFD26 AX34:XFD34 AI26 AI34">
    <cfRule type="dataBar" priority="2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{AE6F9558-005A-4645-91A8-119E8D38FE97}</x14:id>
        </ext>
      </extLst>
    </cfRule>
  </conditionalFormatting>
  <conditionalFormatting sqref="A43:G43 A51:G51 U51:AF51 U43:AF43 AX43:XFD43 AX51:XFD51 AI43 AI51 J51:Q51 J43:Q43">
    <cfRule type="dataBar" priority="2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{B44E6C82-DA5A-4B54-A7B7-9D5D4545E87D}</x14:id>
        </ext>
      </extLst>
    </cfRule>
  </conditionalFormatting>
  <conditionalFormatting sqref="A60:G60 A68:G68 U68:AF68 U60:AF60 AX60:XFD60 AX68:XFD68 AI60 AI68 J68:P68 J60:P60">
    <cfRule type="dataBar" priority="2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{94365BF5-3A41-4312-9A71-5BED39ED7B41}</x14:id>
        </ext>
      </extLst>
    </cfRule>
  </conditionalFormatting>
  <conditionalFormatting sqref="B10:G10">
    <cfRule type="cellIs" dxfId="846" priority="256" operator="greaterThan">
      <formula>0.05</formula>
    </cfRule>
  </conditionalFormatting>
  <conditionalFormatting sqref="Z10:AC10">
    <cfRule type="cellIs" dxfId="845" priority="255" operator="greaterThan">
      <formula>0.05</formula>
    </cfRule>
  </conditionalFormatting>
  <conditionalFormatting sqref="J10:L10">
    <cfRule type="cellIs" dxfId="844" priority="254" operator="greaterThan">
      <formula>0.05</formula>
    </cfRule>
  </conditionalFormatting>
  <conditionalFormatting sqref="AK10:AV10">
    <cfRule type="cellIs" dxfId="843" priority="253" operator="greaterThan">
      <formula>0.05</formula>
    </cfRule>
  </conditionalFormatting>
  <conditionalFormatting sqref="U10">
    <cfRule type="cellIs" dxfId="842" priority="250" operator="greaterThan">
      <formula>0.05</formula>
    </cfRule>
  </conditionalFormatting>
  <conditionalFormatting sqref="AX10">
    <cfRule type="cellIs" dxfId="841" priority="249" operator="greaterThan">
      <formula>0.05</formula>
    </cfRule>
  </conditionalFormatting>
  <conditionalFormatting sqref="A27:G27 AI27:XFD27 J27:AF27">
    <cfRule type="cellIs" dxfId="840" priority="248" operator="greaterThan">
      <formula>0.05</formula>
    </cfRule>
  </conditionalFormatting>
  <conditionalFormatting sqref="A44:G44 AI44:XFD44 J44:AF44">
    <cfRule type="cellIs" dxfId="839" priority="241" operator="greaterThan">
      <formula>0.05</formula>
    </cfRule>
  </conditionalFormatting>
  <conditionalFormatting sqref="A61:G61 AI61:XFD61 J61:AF61">
    <cfRule type="cellIs" dxfId="838" priority="238" operator="greaterThan">
      <formula>0.05</formula>
    </cfRule>
  </conditionalFormatting>
  <conditionalFormatting sqref="I17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{09D64FC9-9DA7-4389-ACC4-883806630237}</x14:id>
        </ext>
      </extLst>
    </cfRule>
  </conditionalFormatting>
  <conditionalFormatting sqref="I26 I34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{98A43BD1-EB7E-4594-8569-23F6C2CCC6D8}</x14:id>
        </ext>
      </extLst>
    </cfRule>
  </conditionalFormatting>
  <conditionalFormatting sqref="I9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{6965F27A-FD04-49FF-94FF-DAAB302EE48D}</x14:id>
        </ext>
      </extLst>
    </cfRule>
  </conditionalFormatting>
  <conditionalFormatting sqref="I43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{08F9DCA9-6B2B-43E6-A993-038CFDE7622D}</x14:id>
        </ext>
      </extLst>
    </cfRule>
  </conditionalFormatting>
  <conditionalFormatting sqref="I51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{CB0002FB-F0C8-4B54-B1FE-5DE42896C0F0}</x14:id>
        </ext>
      </extLst>
    </cfRule>
  </conditionalFormatting>
  <conditionalFormatting sqref="I60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{D4959C43-9142-4838-AD66-DC5928EEF48C}</x14:id>
        </ext>
      </extLst>
    </cfRule>
  </conditionalFormatting>
  <conditionalFormatting sqref="I6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{61EA2AD8-08B0-4132-9449-475AF87DF4DA}</x14:id>
        </ext>
      </extLst>
    </cfRule>
  </conditionalFormatting>
  <conditionalFormatting sqref="AH14">
    <cfRule type="cellIs" dxfId="837" priority="62" operator="greaterThan">
      <formula>0.94999</formula>
    </cfRule>
    <cfRule type="cellIs" dxfId="836" priority="63" operator="greaterThan">
      <formula>0.66999</formula>
    </cfRule>
    <cfRule type="cellIs" dxfId="835" priority="64" operator="greaterThan">
      <formula>66.999</formula>
    </cfRule>
    <cfRule type="cellIs" dxfId="834" priority="65" operator="greaterThan">
      <formula>",94999"</formula>
    </cfRule>
    <cfRule type="cellIs" dxfId="833" priority="66" operator="greaterThan">
      <formula>",66999"</formula>
    </cfRule>
  </conditionalFormatting>
  <conditionalFormatting sqref="AH31">
    <cfRule type="cellIs" dxfId="832" priority="57" operator="greaterThan">
      <formula>0.94999</formula>
    </cfRule>
    <cfRule type="cellIs" dxfId="831" priority="58" operator="greaterThan">
      <formula>0.66999</formula>
    </cfRule>
    <cfRule type="cellIs" dxfId="830" priority="59" operator="greaterThan">
      <formula>66.999</formula>
    </cfRule>
    <cfRule type="cellIs" dxfId="829" priority="60" operator="greaterThan">
      <formula>",94999"</formula>
    </cfRule>
    <cfRule type="cellIs" dxfId="828" priority="61" operator="greaterThan">
      <formula>",66999"</formula>
    </cfRule>
  </conditionalFormatting>
  <conditionalFormatting sqref="AH34 AH26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{01376ECC-4E8A-452E-98CB-F1AEE8F5949F}</x14:id>
        </ext>
      </extLst>
    </cfRule>
  </conditionalFormatting>
  <conditionalFormatting sqref="AH48">
    <cfRule type="cellIs" dxfId="827" priority="51" operator="greaterThan">
      <formula>0.94999</formula>
    </cfRule>
    <cfRule type="cellIs" dxfId="826" priority="52" operator="greaterThan">
      <formula>0.66999</formula>
    </cfRule>
    <cfRule type="cellIs" dxfId="825" priority="53" operator="greaterThan">
      <formula>66.999</formula>
    </cfRule>
    <cfRule type="cellIs" dxfId="824" priority="54" operator="greaterThan">
      <formula>",94999"</formula>
    </cfRule>
    <cfRule type="cellIs" dxfId="823" priority="55" operator="greaterThan">
      <formula>",66999"</formula>
    </cfRule>
  </conditionalFormatting>
  <conditionalFormatting sqref="AH65">
    <cfRule type="cellIs" dxfId="822" priority="46" operator="greaterThan">
      <formula>0.94999</formula>
    </cfRule>
    <cfRule type="cellIs" dxfId="821" priority="47" operator="greaterThan">
      <formula>0.66999</formula>
    </cfRule>
    <cfRule type="cellIs" dxfId="820" priority="48" operator="greaterThan">
      <formula>66.999</formula>
    </cfRule>
    <cfRule type="cellIs" dxfId="819" priority="49" operator="greaterThan">
      <formula>",94999"</formula>
    </cfRule>
    <cfRule type="cellIs" dxfId="818" priority="50" operator="greaterThan">
      <formula>",66999"</formula>
    </cfRule>
  </conditionalFormatting>
  <conditionalFormatting sqref="AH43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{22F4C607-6234-439A-9E88-E23EEFBB56DD}</x14:id>
        </ext>
      </extLst>
    </cfRule>
  </conditionalFormatting>
  <conditionalFormatting sqref="AH60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{33848929-456F-4811-BA12-7ECB90378511}</x14:id>
        </ext>
      </extLst>
    </cfRule>
  </conditionalFormatting>
  <conditionalFormatting sqref="AH51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{0FB585F2-8804-44C4-AC3F-F7FB42E6F0C1}</x14:id>
        </ext>
      </extLst>
    </cfRule>
  </conditionalFormatting>
  <conditionalFormatting sqref="AH68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{9843AD55-18C8-410A-890E-4F299AEDE607}</x14:id>
        </ext>
      </extLst>
    </cfRule>
  </conditionalFormatting>
  <conditionalFormatting sqref="AH17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{F0D8AC4A-1D2B-49FC-B42A-780419C40DF7}</x14:id>
        </ext>
      </extLst>
    </cfRule>
  </conditionalFormatting>
  <conditionalFormatting sqref="AH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{3903547C-978C-4A2C-9538-C5BFF3CA1837}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{4696BEEF-5810-4438-98B0-B595F7205DF7}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{EB3CFB8D-CB16-4B78-9D1D-21D1F3A9749B}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{F7EA2FB2-B68D-4954-933B-41FA5DF24B31}</x14:id>
        </ext>
      </extLst>
    </cfRule>
  </conditionalFormatting>
  <conditionalFormatting sqref="H10">
    <cfRule type="cellIs" dxfId="817" priority="36" operator="greaterThan">
      <formula>0.05</formula>
    </cfRule>
  </conditionalFormatting>
  <conditionalFormatting sqref="H27">
    <cfRule type="cellIs" dxfId="816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{FA065575-F3BC-4F4A-8623-9EC38584CCFC}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{4D704B32-CFD1-44C9-A0E3-C13590C542BA}</x14:id>
        </ext>
      </extLst>
    </cfRule>
  </conditionalFormatting>
  <conditionalFormatting sqref="H44">
    <cfRule type="cellIs" dxfId="815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{AC82F61F-AF45-4A48-8E88-0DA25DB9A1C4}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{3193CD0D-E03A-4B7C-93CA-6D567EE2866C}</x14:id>
        </ext>
      </extLst>
    </cfRule>
  </conditionalFormatting>
  <conditionalFormatting sqref="H61">
    <cfRule type="cellIs" dxfId="814" priority="29" operator="greaterThan">
      <formula>0.05</formula>
    </cfRule>
  </conditionalFormatting>
  <conditionalFormatting sqref="H52">
    <cfRule type="cellIs" dxfId="813" priority="28" operator="greaterThan">
      <formula>0.05</formula>
    </cfRule>
  </conditionalFormatting>
  <conditionalFormatting sqref="H35">
    <cfRule type="cellIs" dxfId="812" priority="27" operator="greaterThan">
      <formula>0.05</formula>
    </cfRule>
  </conditionalFormatting>
  <conditionalFormatting sqref="H18">
    <cfRule type="cellIs" dxfId="811" priority="26" operator="greaterThan">
      <formula>0.05</formula>
    </cfRule>
  </conditionalFormatting>
  <conditionalFormatting sqref="H69">
    <cfRule type="cellIs" dxfId="810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{C2140129-F172-4925-BECC-7A9E4AC090F9}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{613FAB76-5CC0-4E1D-BB88-4BB67B854777}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{FF385D62-EFEF-467B-9863-14898CAD1C5D}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{03158519-6E37-48BB-B324-BD2D692D3C87}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{B3DEA6ED-751E-43B1-8C48-2E0ACADD6556}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{47C5D1A1-BEEB-47BB-A62F-83CFEAB4ADE5}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{1949502F-999D-4E56-A8A4-80FE12342A1E}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{C06B87A7-ED99-49E6-A9F9-4EE84B40687D}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{434D07CB-A413-4C81-B980-8F753D86D232}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{FCEFE958-1194-44A4-8BBD-A9A99B189D95}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{A5305D7E-5277-4FEC-9044-05A6B64874FA}</x14:id>
        </ext>
      </extLst>
    </cfRule>
  </conditionalFormatting>
  <conditionalFormatting sqref="AG10">
    <cfRule type="cellIs" dxfId="809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{7D4DF4CD-31EA-42AF-ABC2-6494AC88CDE4}</x14:id>
        </ext>
      </extLst>
    </cfRule>
  </conditionalFormatting>
  <conditionalFormatting sqref="AG27">
    <cfRule type="cellIs" dxfId="808" priority="11" operator="greaterThan">
      <formula>0.05</formula>
    </cfRule>
  </conditionalFormatting>
  <conditionalFormatting sqref="AG61">
    <cfRule type="cellIs" dxfId="807" priority="10" operator="greaterThan">
      <formula>0.05</formula>
    </cfRule>
  </conditionalFormatting>
  <conditionalFormatting sqref="AG44">
    <cfRule type="cellIs" dxfId="806" priority="9" operator="greaterThan">
      <formula>0.05</formula>
    </cfRule>
  </conditionalFormatting>
  <conditionalFormatting sqref="AG18">
    <cfRule type="cellIs" dxfId="805" priority="8" operator="greaterThan">
      <formula>0.05</formula>
    </cfRule>
  </conditionalFormatting>
  <conditionalFormatting sqref="AG35">
    <cfRule type="cellIs" dxfId="804" priority="7" operator="greaterThan">
      <formula>0.05</formula>
    </cfRule>
  </conditionalFormatting>
  <conditionalFormatting sqref="AG52">
    <cfRule type="cellIs" dxfId="803" priority="6" operator="greaterThan">
      <formula>0.05</formula>
    </cfRule>
  </conditionalFormatting>
  <conditionalFormatting sqref="AG69">
    <cfRule type="cellIs" dxfId="802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{603586BE-E5FF-461A-BA2B-A44C82C62D3E}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{EC2DCF47-95AD-47FA-8175-89E041722A30}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{51277469-B8E7-4ECB-8D56-663BA641FB99}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{64767E77-A5A2-47A9-94B5-8E3743524648}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5DE298-DC7A-4043-9DEF-4F9E30274B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U17:AF17 U9:AF9 AX9:XFD9 AX17:XFD17 AI9 AI17</xm:sqref>
        </x14:conditionalFormatting>
        <x14:conditionalFormatting xmlns:xm="http://schemas.microsoft.com/office/excel/2006/main">
          <x14:cfRule type="dataBar" id="{AE6F9558-005A-4645-91A8-119E8D38FE9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U34:AF34 U26:AF26 AX26:XFD26 AX34:XFD34 AI26 AI34</xm:sqref>
        </x14:conditionalFormatting>
        <x14:conditionalFormatting xmlns:xm="http://schemas.microsoft.com/office/excel/2006/main">
          <x14:cfRule type="dataBar" id="{B44E6C82-DA5A-4B54-A7B7-9D5D4545E8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U51:AF51 U43:AF43 AX43:XFD43 AX51:XFD51 AI43 AI51 J51:Q51 J43:Q43</xm:sqref>
        </x14:conditionalFormatting>
        <x14:conditionalFormatting xmlns:xm="http://schemas.microsoft.com/office/excel/2006/main">
          <x14:cfRule type="dataBar" id="{94365BF5-3A41-4312-9A71-5BED39ED7B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U68:AF68 U60:AF60 AX60:XFD60 AX68:XFD68 AI60 AI68 J68:P68 J60:P60</xm:sqref>
        </x14:conditionalFormatting>
        <x14:conditionalFormatting xmlns:xm="http://schemas.microsoft.com/office/excel/2006/main">
          <x14:cfRule type="dataBar" id="{09D64FC9-9DA7-4389-ACC4-8838066302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98A43BD1-EB7E-4594-8569-23F6C2CCC6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6965F27A-FD04-49FF-94FF-DAAB302EE4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08F9DCA9-6B2B-43E6-A993-038CFDE762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CB0002FB-F0C8-4B54-B1FE-5DE42896C0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D4959C43-9142-4838-AD66-DC5928EEF4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61EA2AD8-08B0-4132-9449-475AF87DF4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01376ECC-4E8A-452E-98CB-F1AEE8F594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AH34 AH26</xm:sqref>
        </x14:conditionalFormatting>
        <x14:conditionalFormatting xmlns:xm="http://schemas.microsoft.com/office/excel/2006/main">
          <x14:cfRule type="dataBar" id="{22F4C607-6234-439A-9E88-E23EEFBB56D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33848929-456F-4811-BA12-7ECB903785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0FB585F2-8804-44C4-AC3F-F7FB42E6F0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9843AD55-18C8-410A-890E-4F299AEDE6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F0D8AC4A-1D2B-49FC-B42A-780419C40D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3903547C-978C-4A2C-9538-C5BFF3CA18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4696BEEF-5810-4438-98B0-B595F7205D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EB3CFB8D-CB16-4B78-9D1D-21D1F3A9749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F7EA2FB2-B68D-4954-933B-41FA5DF24B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FA065575-F3BC-4F4A-8623-9EC38584CC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4D704B32-CFD1-44C9-A0E3-C13590C542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AC82F61F-AF45-4A48-8E88-0DA25DB9A1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3193CD0D-E03A-4B7C-93CA-6D567EE286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C2140129-F172-4925-BECC-7A9E4AC090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613FAB76-5CC0-4E1D-BB88-4BB67B85477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FF385D62-EFEF-467B-9863-14898CAD1C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03158519-6E37-48BB-B324-BD2D692D3C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B3DEA6ED-751E-43B1-8C48-2E0ACADD655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47C5D1A1-BEEB-47BB-A62F-83CFEAB4AD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1949502F-999D-4E56-A8A4-80FE12342A1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C06B87A7-ED99-49E6-A9F9-4EE84B4068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434D07CB-A413-4C81-B980-8F753D86D23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FCEFE958-1194-44A4-8BBD-A9A99B189D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A5305D7E-5277-4FEC-9044-05A6B64874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7D4DF4CD-31EA-42AF-ABC2-6494AC88CD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603586BE-E5FF-461A-BA2B-A44C82C62D3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EC2DCF47-95AD-47FA-8175-89E041722A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51277469-B8E7-4ECB-8D56-663BA641FB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64767E77-A5A2-47A9-94B5-8E37435246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37421-E0AC-4FA1-95F6-568BFD85E2D4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88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 s="4"/>
      <c r="AX4" s="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W6" s="9"/>
      <c r="AX6" s="9"/>
    </row>
    <row r="7" spans="1:51" x14ac:dyDescent="0.35">
      <c r="A7" t="s">
        <v>19</v>
      </c>
      <c r="B7" s="84">
        <v>-0.16751048736712926</v>
      </c>
      <c r="C7" s="14"/>
      <c r="D7" s="14"/>
      <c r="E7" s="14"/>
      <c r="F7" s="14"/>
      <c r="G7" s="14"/>
      <c r="H7" s="84">
        <f>MAX(B7:G7)</f>
        <v>-0.16751048736712926</v>
      </c>
      <c r="V7" s="9"/>
      <c r="W7" s="9"/>
      <c r="X7" s="9"/>
      <c r="Y7" s="11" t="s">
        <v>19</v>
      </c>
      <c r="Z7" s="84">
        <v>-0.16751048736712926</v>
      </c>
      <c r="AA7" s="84">
        <v>-0.16751048736712926</v>
      </c>
      <c r="AB7" s="16"/>
      <c r="AC7" s="16"/>
      <c r="AD7" s="11"/>
      <c r="AE7" s="11"/>
      <c r="AF7" s="11"/>
      <c r="AG7" s="84">
        <f>MAX(Z7:AF7)</f>
        <v>-0.16751048736712926</v>
      </c>
      <c r="AH7" s="11"/>
      <c r="AI7" s="11"/>
      <c r="AW7" s="9"/>
      <c r="AX7" s="9"/>
    </row>
    <row r="8" spans="1:51" s="17" customFormat="1" ht="15.5" x14ac:dyDescent="0.35">
      <c r="A8" s="17" t="s">
        <v>20</v>
      </c>
      <c r="B8" s="18">
        <v>2.8059763377973172E-2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2.8059763377973172E-2</v>
      </c>
      <c r="AA8" s="23">
        <v>2.8059763377973172E-2</v>
      </c>
      <c r="AB8" s="23"/>
      <c r="AC8" s="23"/>
      <c r="AD8" s="22"/>
      <c r="AE8" s="22"/>
      <c r="AF8" s="22"/>
      <c r="AG8" s="93"/>
      <c r="AH8" s="42">
        <f>AVERAGE(Z9:AF9)</f>
        <v>2.805976337797317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 s="21"/>
      <c r="AX8" s="21"/>
    </row>
    <row r="9" spans="1:51" s="25" customFormat="1" ht="15.5" x14ac:dyDescent="0.35">
      <c r="A9" s="24" t="s">
        <v>21</v>
      </c>
      <c r="B9" s="24">
        <v>2.805976337797317</v>
      </c>
      <c r="C9" s="24"/>
      <c r="D9" s="24"/>
      <c r="E9" s="24"/>
      <c r="F9" s="24"/>
      <c r="G9" s="24"/>
      <c r="H9" s="67">
        <f>MAX(B9:G9)</f>
        <v>2.805976337797317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2.805976337797317</v>
      </c>
      <c r="AA9" s="24">
        <v>2.805976337797317</v>
      </c>
      <c r="AB9" s="24"/>
      <c r="AC9" s="24"/>
      <c r="AD9" s="28"/>
      <c r="AE9" s="29"/>
      <c r="AF9" s="29"/>
      <c r="AG9" s="88">
        <f>MAX(Z9:AF9)</f>
        <v>2.805976337797317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 s="26"/>
      <c r="AX9" s="26"/>
    </row>
    <row r="10" spans="1:51" x14ac:dyDescent="0.35">
      <c r="A10" t="s">
        <v>111</v>
      </c>
      <c r="B10" s="14">
        <v>4.3285771271735704E-2</v>
      </c>
      <c r="C10" s="14"/>
      <c r="D10" s="14"/>
      <c r="E10" s="14"/>
      <c r="F10" s="14"/>
      <c r="G10" s="14"/>
      <c r="H10" s="85">
        <f>HLOOKUP(H9,B9:G10,2)</f>
        <v>4.3285771271735704E-2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4.3285771271735704E-2</v>
      </c>
      <c r="AA10" s="14">
        <v>8.4599944502738902E-2</v>
      </c>
      <c r="AB10" s="14"/>
      <c r="AC10" s="14"/>
      <c r="AD10" s="31"/>
      <c r="AE10" s="16"/>
      <c r="AF10" s="16"/>
      <c r="AG10" s="14">
        <f>HLOOKUP(AG9,Z9:AF10,2)</f>
        <v>8.4599944502738902E-2</v>
      </c>
      <c r="AH10" s="56">
        <f>AH9*100/AH8/100</f>
        <v>0</v>
      </c>
      <c r="AI10" s="31"/>
      <c r="AW10" s="15"/>
      <c r="AX10" s="15"/>
      <c r="AY10" s="15"/>
    </row>
    <row r="11" spans="1:51" x14ac:dyDescent="0.35">
      <c r="G11" s="9"/>
      <c r="I11" s="9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W11" s="15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4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W14" s="9"/>
      <c r="AX14" s="9"/>
    </row>
    <row r="15" spans="1:51" x14ac:dyDescent="0.35">
      <c r="A15" s="30" t="s">
        <v>32</v>
      </c>
      <c r="B15">
        <v>105</v>
      </c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W15" s="9"/>
      <c r="AX15" s="9"/>
    </row>
    <row r="16" spans="1:51" ht="15.5" x14ac:dyDescent="0.35">
      <c r="A16" s="30" t="s">
        <v>33</v>
      </c>
      <c r="B16">
        <v>48</v>
      </c>
      <c r="V16" s="9"/>
      <c r="W16" s="9"/>
      <c r="X16" s="9"/>
      <c r="Y16" s="31" t="s">
        <v>33</v>
      </c>
      <c r="Z16" s="11">
        <v>48</v>
      </c>
      <c r="AA16" s="11">
        <v>48</v>
      </c>
      <c r="AB16" s="11"/>
      <c r="AC16" s="11"/>
      <c r="AD16" s="9"/>
      <c r="AE16" s="9"/>
      <c r="AF16" s="9"/>
      <c r="AH16" s="42">
        <f>AVERAGE(Z17:AF17)</f>
        <v>45.714285714285715</v>
      </c>
      <c r="AI16" s="11"/>
      <c r="AW16" s="9"/>
      <c r="AX16" s="9"/>
    </row>
    <row r="17" spans="1:51" s="24" customFormat="1" ht="15.5" x14ac:dyDescent="0.35">
      <c r="A17" s="34" t="s">
        <v>34</v>
      </c>
      <c r="B17" s="24">
        <v>45.714285714285715</v>
      </c>
      <c r="H17" s="25">
        <f>MAX(B17:G17)</f>
        <v>45.714285714285715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45.714285714285715</v>
      </c>
      <c r="AA17" s="24">
        <v>45.714285714285715</v>
      </c>
      <c r="AG17" s="25">
        <f>MAX(Z17:AF17)</f>
        <v>45.714285714285715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 s="4"/>
      <c r="AX21" s="4"/>
    </row>
    <row r="22" spans="1:51" x14ac:dyDescent="0.35">
      <c r="A22" t="s">
        <v>116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W23" s="9"/>
      <c r="AX23" s="9"/>
    </row>
    <row r="24" spans="1:51" x14ac:dyDescent="0.35">
      <c r="A24" t="s">
        <v>19</v>
      </c>
      <c r="B24" s="14">
        <v>0.21279701201595208</v>
      </c>
      <c r="C24" s="14">
        <v>0.38629766316049624</v>
      </c>
      <c r="D24" s="14"/>
      <c r="E24" s="14">
        <v>0.68677258121623097</v>
      </c>
      <c r="F24" s="14"/>
      <c r="G24" s="14"/>
      <c r="H24" s="89">
        <f>MAX(B24:G24)</f>
        <v>0.68677258121623097</v>
      </c>
      <c r="V24" s="9"/>
      <c r="W24" s="9"/>
      <c r="X24" s="9"/>
      <c r="Y24" s="11" t="s">
        <v>19</v>
      </c>
      <c r="Z24" s="16">
        <v>0.11239493886418198</v>
      </c>
      <c r="AA24" s="16">
        <v>0.58280401011407323</v>
      </c>
      <c r="AB24" s="16">
        <v>5.5571001690897369E-2</v>
      </c>
      <c r="AC24" s="16"/>
      <c r="AD24" s="11"/>
      <c r="AE24" s="11"/>
      <c r="AF24" s="11"/>
      <c r="AG24" s="89">
        <f>MAX(Z24:AF24)</f>
        <v>0.58280401011407323</v>
      </c>
      <c r="AH24" s="11"/>
      <c r="AI24" s="11"/>
      <c r="AW24" s="9"/>
      <c r="AX24" s="9"/>
    </row>
    <row r="25" spans="1:51" s="17" customFormat="1" ht="15.5" x14ac:dyDescent="0.35">
      <c r="A25" s="17" t="s">
        <v>20</v>
      </c>
      <c r="B25" s="18">
        <v>4.5282568322917258E-2</v>
      </c>
      <c r="C25" s="18">
        <v>0.14922588456326022</v>
      </c>
      <c r="D25" s="18"/>
      <c r="E25" s="18">
        <v>0.47165657831040458</v>
      </c>
      <c r="F25" s="18"/>
      <c r="G25" s="18"/>
      <c r="I25" s="24">
        <f>AVERAGE(B26:G26)</f>
        <v>22.205501039886069</v>
      </c>
      <c r="J25"/>
      <c r="K25"/>
      <c r="L25"/>
      <c r="M25"/>
      <c r="N25"/>
      <c r="O25"/>
      <c r="P25"/>
      <c r="Q25"/>
      <c r="R25"/>
      <c r="S25"/>
      <c r="T25"/>
      <c r="U25"/>
      <c r="V25" s="21"/>
      <c r="W25" s="21"/>
      <c r="X25" s="21"/>
      <c r="Y25" s="22" t="s">
        <v>20</v>
      </c>
      <c r="Z25" s="23">
        <v>1.2632622282283203E-2</v>
      </c>
      <c r="AA25" s="23">
        <v>0.33966051420504478</v>
      </c>
      <c r="AB25" s="23">
        <v>3.0881362289297181E-3</v>
      </c>
      <c r="AC25" s="23"/>
      <c r="AD25" s="22"/>
      <c r="AE25" s="22"/>
      <c r="AF25" s="22"/>
      <c r="AH25" s="42">
        <f>AVERAGE(Z26:AF26)</f>
        <v>11.846042423875256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 s="21"/>
      <c r="AX25" s="21"/>
    </row>
    <row r="26" spans="1:51" s="25" customFormat="1" ht="15.5" x14ac:dyDescent="0.35">
      <c r="A26" s="24" t="s">
        <v>21</v>
      </c>
      <c r="B26" s="24">
        <v>4.528256832291726</v>
      </c>
      <c r="C26" s="24">
        <v>14.922588456326022</v>
      </c>
      <c r="D26" s="24"/>
      <c r="E26" s="24">
        <v>47.165657831040456</v>
      </c>
      <c r="F26" s="24"/>
      <c r="G26" s="24"/>
      <c r="H26" s="25">
        <f>MAX(B26:G26)</f>
        <v>47.165657831040456</v>
      </c>
      <c r="I26" s="29">
        <f>STDEV(B26:G26)</f>
        <v>22.232129964464892</v>
      </c>
      <c r="J26"/>
      <c r="K26"/>
      <c r="L26"/>
      <c r="M26"/>
      <c r="N26"/>
      <c r="O26"/>
      <c r="P26"/>
      <c r="Q26"/>
      <c r="R26"/>
      <c r="S26"/>
      <c r="T26"/>
      <c r="U26"/>
      <c r="V26" s="26"/>
      <c r="W26" s="26"/>
      <c r="X26" s="26"/>
      <c r="Y26" s="25" t="s">
        <v>21</v>
      </c>
      <c r="Z26" s="24">
        <v>1.2632622282283203</v>
      </c>
      <c r="AA26" s="24">
        <v>33.966051420504478</v>
      </c>
      <c r="AB26" s="24">
        <v>0.30881362289297182</v>
      </c>
      <c r="AC26" s="24"/>
      <c r="AD26" s="28"/>
      <c r="AE26" s="29"/>
      <c r="AF26" s="29"/>
      <c r="AG26" s="25">
        <f>MAX(Z26:AF26)</f>
        <v>33.966051420504478</v>
      </c>
      <c r="AH26" s="29">
        <f>STDEV(Z26:AF26)</f>
        <v>19.162433079942506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 s="26"/>
      <c r="AX26" s="26"/>
    </row>
    <row r="27" spans="1:51" s="14" customFormat="1" x14ac:dyDescent="0.35">
      <c r="A27" s="14" t="s">
        <v>111</v>
      </c>
      <c r="B27" s="14">
        <v>7.6952614960324031E-2</v>
      </c>
      <c r="C27" s="14">
        <v>6.1898732331306934E-4</v>
      </c>
      <c r="E27" s="14">
        <v>1.0283874125198289E-11</v>
      </c>
      <c r="G27" s="15"/>
      <c r="H27" s="14">
        <f>HLOOKUP(H26,B26:G27,2)</f>
        <v>1.0283874125198289E-11</v>
      </c>
      <c r="I27" s="56">
        <f>I26*100/I25/100</f>
        <v>1.0011992039509034</v>
      </c>
      <c r="V27" s="15"/>
      <c r="W27" s="15"/>
      <c r="X27" s="15"/>
      <c r="Y27" s="14" t="s">
        <v>111</v>
      </c>
      <c r="Z27" s="16">
        <v>0.32089580715623883</v>
      </c>
      <c r="AA27" s="16">
        <v>3.1370943390653407E-23</v>
      </c>
      <c r="AB27" s="16">
        <v>0.39041082328225762</v>
      </c>
      <c r="AC27" s="16"/>
      <c r="AD27" s="43"/>
      <c r="AE27" s="16"/>
      <c r="AF27" s="16"/>
      <c r="AG27" s="14">
        <f>HLOOKUP(AG26,AA26:AF27,2)</f>
        <v>3.1370943390653407E-23</v>
      </c>
      <c r="AH27" s="56">
        <f>AH26*100/AH25/100</f>
        <v>1.6176232022706032</v>
      </c>
      <c r="AI27" s="43"/>
      <c r="AX27" s="15"/>
      <c r="AY27" s="15"/>
    </row>
    <row r="28" spans="1:51" x14ac:dyDescent="0.35">
      <c r="G28" s="9"/>
      <c r="I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W28" s="15"/>
      <c r="AX28" s="15"/>
      <c r="AY28" s="15"/>
    </row>
    <row r="29" spans="1:51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 s="4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W31" s="9"/>
      <c r="AX31" s="9"/>
    </row>
    <row r="32" spans="1:51" x14ac:dyDescent="0.35">
      <c r="A32" s="30" t="s">
        <v>32</v>
      </c>
      <c r="B32">
        <v>65</v>
      </c>
      <c r="C32">
        <v>74</v>
      </c>
      <c r="E32">
        <v>61</v>
      </c>
      <c r="V32" s="9"/>
      <c r="W32" s="9"/>
      <c r="X32" s="9"/>
      <c r="Y32" s="31" t="s">
        <v>32</v>
      </c>
      <c r="Z32" s="11">
        <v>78</v>
      </c>
      <c r="AA32" s="11">
        <v>65</v>
      </c>
      <c r="AB32" s="11">
        <v>74</v>
      </c>
      <c r="AC32" s="11"/>
      <c r="AD32" s="9"/>
      <c r="AE32" s="9"/>
      <c r="AF32" s="9"/>
      <c r="AH32" s="11"/>
      <c r="AI32" s="11"/>
      <c r="AW32" s="9"/>
      <c r="AX32" s="9"/>
    </row>
    <row r="33" spans="1:51" ht="15.5" x14ac:dyDescent="0.35">
      <c r="A33" s="30" t="s">
        <v>33</v>
      </c>
      <c r="B33">
        <v>30</v>
      </c>
      <c r="C33">
        <v>46</v>
      </c>
      <c r="E33">
        <v>36</v>
      </c>
      <c r="I33" s="24">
        <f>AVERAGE(B34:G34)</f>
        <v>55.777467252877095</v>
      </c>
      <c r="V33" s="9"/>
      <c r="W33" s="9"/>
      <c r="X33" s="9"/>
      <c r="Y33" s="31" t="s">
        <v>33</v>
      </c>
      <c r="Z33" s="11">
        <v>39</v>
      </c>
      <c r="AA33" s="11">
        <v>37</v>
      </c>
      <c r="AB33" s="11">
        <v>46</v>
      </c>
      <c r="AC33" s="11"/>
      <c r="AD33" s="9"/>
      <c r="AE33" s="9"/>
      <c r="AF33" s="9"/>
      <c r="AH33" s="42">
        <f>AVERAGE(Z34:AF34)</f>
        <v>56.361746361746363</v>
      </c>
      <c r="AI33" s="11"/>
      <c r="AW33" s="9"/>
      <c r="AX33" s="9"/>
    </row>
    <row r="34" spans="1:51" s="24" customFormat="1" ht="15.5" x14ac:dyDescent="0.35">
      <c r="A34" s="34" t="s">
        <v>34</v>
      </c>
      <c r="B34" s="24">
        <v>46.153846153846153</v>
      </c>
      <c r="C34" s="24">
        <v>62.162162162162161</v>
      </c>
      <c r="E34" s="24">
        <v>59.016393442622949</v>
      </c>
      <c r="H34" s="25">
        <f>MAX(B34:G34)</f>
        <v>62.162162162162161</v>
      </c>
      <c r="I34" s="29">
        <f>STDEV(B34:G34)</f>
        <v>8.4814224928658994</v>
      </c>
      <c r="J34"/>
      <c r="K34"/>
      <c r="L34"/>
      <c r="M34"/>
      <c r="N34"/>
      <c r="O34"/>
      <c r="P34"/>
      <c r="Q34"/>
      <c r="R34"/>
      <c r="S34"/>
      <c r="T34"/>
      <c r="U34"/>
      <c r="Y34" s="34" t="s">
        <v>34</v>
      </c>
      <c r="Z34" s="24">
        <v>50</v>
      </c>
      <c r="AA34" s="24">
        <v>56.92307692307692</v>
      </c>
      <c r="AB34" s="24">
        <v>62.162162162162161</v>
      </c>
      <c r="AG34" s="25">
        <f>MAX(Z34:AF34)</f>
        <v>62.162162162162161</v>
      </c>
      <c r="AH34" s="29">
        <f>STDEV(Z34:AF34)</f>
        <v>6.1004808100669417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/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0.15205822190552071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/>
      </c>
      <c r="AG35" s="14" t="str">
        <f>HLOOKUP(AG34,Z34:AF35,2)</f>
        <v/>
      </c>
      <c r="AH35" s="56">
        <f>AH34*100/AH33/100</f>
        <v>0.10823796641985239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4"/>
      <c r="AX38" s="4"/>
    </row>
    <row r="39" spans="1:51" x14ac:dyDescent="0.35">
      <c r="A39" t="s">
        <v>116</v>
      </c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W40" s="9"/>
      <c r="AX40" s="9"/>
    </row>
    <row r="41" spans="1:51" x14ac:dyDescent="0.35">
      <c r="A41" t="s">
        <v>19</v>
      </c>
      <c r="B41" s="14">
        <v>0.63606262183115214</v>
      </c>
      <c r="C41" s="14">
        <v>0.21608261609832041</v>
      </c>
      <c r="D41" s="14">
        <v>0.71487865539406581</v>
      </c>
      <c r="E41" s="14">
        <v>0.45933563709269981</v>
      </c>
      <c r="F41" s="14">
        <v>0.5328048127394116</v>
      </c>
      <c r="G41" s="14">
        <v>0.59720281063643521</v>
      </c>
      <c r="H41" s="89">
        <f>MAX(B41:G41)</f>
        <v>0.71487865539406581</v>
      </c>
      <c r="V41" s="9"/>
      <c r="W41" s="9"/>
      <c r="X41" s="9"/>
      <c r="Y41" s="11" t="s">
        <v>19</v>
      </c>
      <c r="Z41" s="16">
        <v>0.67606423222942413</v>
      </c>
      <c r="AA41" s="16">
        <v>0.3988918234840978</v>
      </c>
      <c r="AB41" s="16">
        <v>0.4801769291934877</v>
      </c>
      <c r="AC41" s="16">
        <v>0.74408761153677605</v>
      </c>
      <c r="AD41" s="11"/>
      <c r="AE41" s="11"/>
      <c r="AF41" s="11"/>
      <c r="AG41" s="89">
        <f>MAX(Z41:AF41)</f>
        <v>0.74408761153677605</v>
      </c>
      <c r="AH41" s="11"/>
      <c r="AI41" s="11"/>
      <c r="AW41" s="9"/>
      <c r="AX41" s="9"/>
    </row>
    <row r="42" spans="1:51" s="17" customFormat="1" ht="15.5" x14ac:dyDescent="0.35">
      <c r="A42" s="17" t="s">
        <v>20</v>
      </c>
      <c r="B42" s="18">
        <v>0.40457565889071928</v>
      </c>
      <c r="C42" s="18">
        <v>4.6691696979894122E-2</v>
      </c>
      <c r="D42" s="18">
        <v>0.51105149193802746</v>
      </c>
      <c r="E42" s="18">
        <v>0.21098922750335641</v>
      </c>
      <c r="F42" s="18">
        <v>0.28388096847827948</v>
      </c>
      <c r="G42" s="18">
        <v>0.35665119703205789</v>
      </c>
      <c r="I42" s="24">
        <f>AVERAGE(B43:G43)</f>
        <v>30.230670680372242</v>
      </c>
      <c r="Q42"/>
      <c r="R42"/>
      <c r="S42"/>
      <c r="T42"/>
      <c r="U42"/>
      <c r="V42" s="21"/>
      <c r="W42" s="21"/>
      <c r="X42" s="21"/>
      <c r="Y42" s="22" t="s">
        <v>20</v>
      </c>
      <c r="Z42" s="23">
        <v>0.45706284609996073</v>
      </c>
      <c r="AA42" s="23">
        <v>0.15911468684246863</v>
      </c>
      <c r="AB42" s="23">
        <v>0.2305698833296877</v>
      </c>
      <c r="AC42" s="23">
        <v>0.55366637364250415</v>
      </c>
      <c r="AD42" s="22"/>
      <c r="AE42" s="22"/>
      <c r="AF42" s="22"/>
      <c r="AH42" s="42">
        <f>AVERAGE(Z43:AF43)</f>
        <v>35.010344747865531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 s="21"/>
      <c r="AX42" s="21"/>
    </row>
    <row r="43" spans="1:51" s="25" customFormat="1" ht="15.5" x14ac:dyDescent="0.35">
      <c r="A43" s="24" t="s">
        <v>21</v>
      </c>
      <c r="B43" s="24">
        <v>40.45756588907193</v>
      </c>
      <c r="C43" s="24">
        <v>4.6691696979894122</v>
      </c>
      <c r="D43" s="24">
        <v>51.105149193802745</v>
      </c>
      <c r="E43" s="24">
        <v>21.098922750335642</v>
      </c>
      <c r="F43" s="24">
        <v>28.388096847827949</v>
      </c>
      <c r="G43" s="24">
        <v>35.665119703205789</v>
      </c>
      <c r="H43" s="25">
        <f>MAX(B43:G43)</f>
        <v>51.105149193802745</v>
      </c>
      <c r="I43" s="29">
        <f>STDEV(B43:G43)</f>
        <v>16.186665537149004</v>
      </c>
      <c r="J43" s="26"/>
      <c r="K43" s="26"/>
      <c r="L43" s="26"/>
      <c r="M43" s="26"/>
      <c r="N43" s="26"/>
      <c r="O43" s="26"/>
      <c r="P43" s="26"/>
      <c r="Q43"/>
      <c r="R43"/>
      <c r="S43"/>
      <c r="T43"/>
      <c r="U43"/>
      <c r="V43" s="26"/>
      <c r="W43" s="26"/>
      <c r="X43" s="26"/>
      <c r="Y43" s="25" t="s">
        <v>21</v>
      </c>
      <c r="Z43" s="24">
        <v>45.706284609996075</v>
      </c>
      <c r="AA43" s="24">
        <v>15.911468684246863</v>
      </c>
      <c r="AB43" s="24">
        <v>23.056988332968771</v>
      </c>
      <c r="AC43" s="24">
        <v>55.366637364250415</v>
      </c>
      <c r="AD43" s="28"/>
      <c r="AE43" s="29"/>
      <c r="AF43" s="29"/>
      <c r="AG43" s="25">
        <f>MAX(Z43:AF43)</f>
        <v>55.366637364250415</v>
      </c>
      <c r="AH43" s="29">
        <f>STDEV(Z43:AF43)</f>
        <v>18.587016750886619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 s="26"/>
      <c r="AX43" s="26"/>
    </row>
    <row r="44" spans="1:51" s="14" customFormat="1" x14ac:dyDescent="0.35">
      <c r="A44" s="14" t="s">
        <v>111</v>
      </c>
      <c r="B44" s="14">
        <v>5.625371126884057E-20</v>
      </c>
      <c r="C44" s="14">
        <v>5.1722735620367841E-3</v>
      </c>
      <c r="D44" s="14">
        <v>5.2183411917548192E-12</v>
      </c>
      <c r="E44" s="14">
        <v>4.8220847751243276E-10</v>
      </c>
      <c r="F44" s="14">
        <v>2.4437113175713634E-6</v>
      </c>
      <c r="G44" s="15">
        <v>6.0730479469730094E-8</v>
      </c>
      <c r="H44" s="14">
        <f>HLOOKUP(H43,B43:G44,2)</f>
        <v>5.2183411917548192E-12</v>
      </c>
      <c r="I44" s="56">
        <f>I43*100/I42/100</f>
        <v>0.53543851898920858</v>
      </c>
      <c r="V44" s="15"/>
      <c r="W44" s="15"/>
      <c r="X44" s="15"/>
      <c r="Y44" s="14" t="s">
        <v>111</v>
      </c>
      <c r="Z44" s="16">
        <v>8.7586798243689841E-24</v>
      </c>
      <c r="AA44" s="16">
        <v>7.1298076750841959E-8</v>
      </c>
      <c r="AB44" s="16">
        <v>5.1500222156835966E-11</v>
      </c>
      <c r="AC44" s="16">
        <v>3.0646876253801925E-31</v>
      </c>
      <c r="AD44" s="43"/>
      <c r="AE44" s="16"/>
      <c r="AF44" s="16"/>
      <c r="AG44" s="16">
        <v>9.3863405520113914E-5</v>
      </c>
      <c r="AH44" s="56">
        <f>AH43*100/AH42/100</f>
        <v>0.53090070619826757</v>
      </c>
      <c r="AI44" s="43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P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W45" s="15"/>
      <c r="AX45" s="15"/>
      <c r="AY45" s="15"/>
    </row>
    <row r="46" spans="1:51" s="2" customFormat="1" ht="26" x14ac:dyDescent="0.6">
      <c r="A46" s="2" t="s">
        <v>22</v>
      </c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 s="4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W48" s="9"/>
      <c r="AX48" s="9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  <c r="AW49" s="9"/>
      <c r="AX49" s="9"/>
    </row>
    <row r="50" spans="1:51" ht="15.5" x14ac:dyDescent="0.35">
      <c r="A50" s="30" t="s">
        <v>33</v>
      </c>
      <c r="B50">
        <v>29</v>
      </c>
      <c r="C50">
        <v>23</v>
      </c>
      <c r="D50">
        <v>30</v>
      </c>
      <c r="E50">
        <v>78</v>
      </c>
      <c r="F50">
        <v>26</v>
      </c>
      <c r="G50">
        <v>34</v>
      </c>
      <c r="I50" s="24">
        <f>AVERAGE(B51:G51)</f>
        <v>47.450790810636327</v>
      </c>
      <c r="V50" s="9"/>
      <c r="W50" s="9"/>
      <c r="X50" s="9"/>
      <c r="Y50" s="31" t="s">
        <v>33</v>
      </c>
      <c r="Z50" s="11">
        <v>25</v>
      </c>
      <c r="AA50" s="11">
        <v>73</v>
      </c>
      <c r="AB50" s="11">
        <v>74</v>
      </c>
      <c r="AC50" s="11">
        <v>30</v>
      </c>
      <c r="AD50" s="9"/>
      <c r="AE50" s="9"/>
      <c r="AF50" s="9"/>
      <c r="AH50" s="42">
        <f>AVERAGE(Z51:AF51)</f>
        <v>44.610396150232305</v>
      </c>
      <c r="AI50" s="11"/>
      <c r="AW50" s="9"/>
      <c r="AX50" s="9"/>
    </row>
    <row r="51" spans="1:51" s="24" customFormat="1" ht="15.5" x14ac:dyDescent="0.35">
      <c r="A51" s="34" t="s">
        <v>34</v>
      </c>
      <c r="B51" s="24">
        <v>51.785714285714285</v>
      </c>
      <c r="C51" s="24">
        <v>41.81818181818182</v>
      </c>
      <c r="D51" s="24">
        <v>52.631578947368418</v>
      </c>
      <c r="E51" s="24">
        <v>48.148148148148145</v>
      </c>
      <c r="F51" s="24">
        <v>38.805970149253731</v>
      </c>
      <c r="G51" s="24">
        <v>51.515151515151516</v>
      </c>
      <c r="H51" s="25">
        <f>MAX(B51:G51)</f>
        <v>52.631578947368418</v>
      </c>
      <c r="I51" s="29">
        <f>STDEV(B51:G51)</f>
        <v>5.8154392916514457</v>
      </c>
      <c r="Q51"/>
      <c r="R51"/>
      <c r="S51"/>
      <c r="T51"/>
      <c r="U51"/>
      <c r="Y51" s="34" t="s">
        <v>34</v>
      </c>
      <c r="Z51" s="24">
        <v>43.859649122807021</v>
      </c>
      <c r="AA51" s="24">
        <v>44.785276073619634</v>
      </c>
      <c r="AB51" s="24">
        <v>45.679012345679013</v>
      </c>
      <c r="AC51" s="24">
        <v>44.117647058823529</v>
      </c>
      <c r="AG51" s="25">
        <f>MAX(Z51:AF51)</f>
        <v>45.679012345679013</v>
      </c>
      <c r="AH51" s="29">
        <f>STDEV(Z51:AF51)</f>
        <v>0.81218764807299493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>n.s.</v>
      </c>
      <c r="H52" s="14" t="str">
        <f>HLOOKUP(H51,B51:G52,2)</f>
        <v>n.s.</v>
      </c>
      <c r="I52" s="56">
        <f>I51*100/I50/100</f>
        <v>0.122557268115074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1.8206241552705098E-2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 s="4"/>
      <c r="AX55" s="4"/>
    </row>
    <row r="56" spans="1:51" x14ac:dyDescent="0.35">
      <c r="A56" t="s">
        <v>116</v>
      </c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W57" s="9"/>
      <c r="AX57" s="9"/>
    </row>
    <row r="58" spans="1:51" x14ac:dyDescent="0.35">
      <c r="A58" t="s">
        <v>19</v>
      </c>
      <c r="B58" s="14">
        <v>0.35902134964664351</v>
      </c>
      <c r="C58" s="14">
        <v>0.25982057319992791</v>
      </c>
      <c r="D58" s="14"/>
      <c r="E58" s="14">
        <v>0.51701257134237366</v>
      </c>
      <c r="F58" s="14"/>
      <c r="G58" s="14"/>
      <c r="H58" s="89">
        <f>MAX(B58:G58)</f>
        <v>0.51701257134237366</v>
      </c>
      <c r="V58" s="9"/>
      <c r="W58" s="9"/>
      <c r="X58" s="9"/>
      <c r="Y58" s="11" t="s">
        <v>19</v>
      </c>
      <c r="Z58" s="16">
        <v>0.33547454692860385</v>
      </c>
      <c r="AA58" s="16">
        <v>0.52097506199551236</v>
      </c>
      <c r="AB58" s="16">
        <v>0.44455890293168382</v>
      </c>
      <c r="AC58" s="16"/>
      <c r="AD58" s="11"/>
      <c r="AE58" s="11"/>
      <c r="AF58" s="11"/>
      <c r="AG58" s="89">
        <f>MAX(Z58:AF58)</f>
        <v>0.52097506199551236</v>
      </c>
      <c r="AH58" s="11"/>
      <c r="AI58" s="11"/>
      <c r="AW58" s="9"/>
      <c r="AX58" s="9"/>
    </row>
    <row r="59" spans="1:51" s="17" customFormat="1" ht="15.5" x14ac:dyDescent="0.35">
      <c r="A59" s="17" t="s">
        <v>20</v>
      </c>
      <c r="B59" s="18">
        <v>0.12889632950209745</v>
      </c>
      <c r="C59" s="18">
        <v>6.7506730257939102E-2</v>
      </c>
      <c r="D59" s="18"/>
      <c r="E59" s="18">
        <v>0.267301998926053</v>
      </c>
      <c r="F59" s="18"/>
      <c r="G59" s="18"/>
      <c r="I59" s="24">
        <f>AVERAGE(B60:G60)</f>
        <v>15.456835289536317</v>
      </c>
      <c r="Q59"/>
      <c r="R59"/>
      <c r="S59"/>
      <c r="T59"/>
      <c r="U59"/>
      <c r="V59" s="21"/>
      <c r="W59" s="21"/>
      <c r="X59" s="21"/>
      <c r="Y59" s="22" t="s">
        <v>20</v>
      </c>
      <c r="Z59" s="23">
        <v>0.11254317163695203</v>
      </c>
      <c r="AA59" s="23">
        <v>0.27141501522122796</v>
      </c>
      <c r="AB59" s="23">
        <v>0.19763261817582228</v>
      </c>
      <c r="AC59" s="23"/>
      <c r="AD59" s="22"/>
      <c r="AE59" s="22"/>
      <c r="AF59" s="22"/>
      <c r="AH59" s="42">
        <f>AVERAGE(Z60:AF60)</f>
        <v>19.386360167800078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 s="21"/>
      <c r="AX59" s="21"/>
    </row>
    <row r="60" spans="1:51" s="25" customFormat="1" ht="15.5" x14ac:dyDescent="0.35">
      <c r="A60" s="24" t="s">
        <v>21</v>
      </c>
      <c r="B60" s="24">
        <v>12.889632950209744</v>
      </c>
      <c r="C60" s="24">
        <v>6.75067302579391</v>
      </c>
      <c r="D60" s="24"/>
      <c r="E60" s="24">
        <v>26.730199892605299</v>
      </c>
      <c r="F60" s="24"/>
      <c r="G60" s="24"/>
      <c r="H60" s="25">
        <f>MAX(B60:G60)</f>
        <v>26.730199892605299</v>
      </c>
      <c r="I60" s="29">
        <f>STDEV(B60:G60)</f>
        <v>10.234171649121999</v>
      </c>
      <c r="J60" s="26"/>
      <c r="K60" s="26"/>
      <c r="L60" s="26"/>
      <c r="M60" s="26"/>
      <c r="N60" s="26"/>
      <c r="O60" s="26"/>
      <c r="P60" s="26"/>
      <c r="Q60"/>
      <c r="R60"/>
      <c r="S60"/>
      <c r="T60"/>
      <c r="U60"/>
      <c r="V60" s="26"/>
      <c r="W60" s="26"/>
      <c r="X60" s="26"/>
      <c r="Y60" s="25" t="s">
        <v>21</v>
      </c>
      <c r="Z60" s="24">
        <v>11.254317163695204</v>
      </c>
      <c r="AA60" s="24">
        <v>27.141501522122795</v>
      </c>
      <c r="AB60" s="24">
        <v>19.763261817582229</v>
      </c>
      <c r="AC60" s="24"/>
      <c r="AD60" s="28"/>
      <c r="AE60" s="29"/>
      <c r="AF60" s="29"/>
      <c r="AG60" s="25">
        <f>MAX(Z60:AF60)</f>
        <v>27.141501522122795</v>
      </c>
      <c r="AH60" s="29">
        <f>STDEV(Z60:AF60)</f>
        <v>7.9502954567659208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 s="26"/>
      <c r="AX60" s="26"/>
    </row>
    <row r="61" spans="1:51" s="14" customFormat="1" x14ac:dyDescent="0.35">
      <c r="A61" s="14" t="s">
        <v>111</v>
      </c>
      <c r="B61" s="14">
        <v>9.6744891663744729E-3</v>
      </c>
      <c r="C61" s="14">
        <v>7.4519978608975621E-2</v>
      </c>
      <c r="E61" s="14">
        <v>1.6822700248322184E-4</v>
      </c>
      <c r="G61" s="15"/>
      <c r="H61" s="14">
        <f>HLOOKUP(H60,B60:G61,2)</f>
        <v>1.6822700248322184E-4</v>
      </c>
      <c r="I61" s="56">
        <f>I60*100/I59/100</f>
        <v>0.66211300420922126</v>
      </c>
      <c r="J61" s="15"/>
      <c r="K61" s="15"/>
      <c r="L61" s="15"/>
      <c r="M61" s="15"/>
      <c r="N61" s="15"/>
      <c r="O61" s="15"/>
      <c r="P61" s="15"/>
      <c r="V61" s="15"/>
      <c r="W61" s="15"/>
      <c r="X61" s="15"/>
      <c r="Y61" s="14" t="s">
        <v>111</v>
      </c>
      <c r="Z61" s="16">
        <v>1.5046904940243364E-2</v>
      </c>
      <c r="AA61" s="16">
        <v>1.4681183275870222E-4</v>
      </c>
      <c r="AB61" s="16">
        <v>9.60649114323023E-4</v>
      </c>
      <c r="AC61" s="16"/>
      <c r="AD61" s="43"/>
      <c r="AE61" s="16"/>
      <c r="AF61" s="16"/>
      <c r="AG61" s="14">
        <f>HLOOKUP(AG60,AA60:AF61,2)</f>
        <v>1.4681183275870222E-4</v>
      </c>
      <c r="AH61" s="56">
        <f>AH60*100/AH59/100</f>
        <v>0.41009737712244843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W62" s="15"/>
      <c r="AX62" s="15"/>
      <c r="AY62" s="15"/>
    </row>
    <row r="63" spans="1:51" s="2" customFormat="1" ht="26" x14ac:dyDescent="0.6">
      <c r="A63" s="2" t="s">
        <v>22</v>
      </c>
      <c r="Q63"/>
      <c r="R63"/>
      <c r="S63"/>
      <c r="T63"/>
      <c r="U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 s="4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W64" s="9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W65" s="9"/>
      <c r="AX65" s="9"/>
    </row>
    <row r="66" spans="1:50" x14ac:dyDescent="0.35">
      <c r="A66" s="30" t="s">
        <v>32</v>
      </c>
      <c r="B66">
        <v>33</v>
      </c>
      <c r="C66">
        <v>34</v>
      </c>
      <c r="E66">
        <v>45</v>
      </c>
      <c r="V66" s="9"/>
      <c r="W66" s="9"/>
      <c r="X66" s="9"/>
      <c r="Y66" s="31" t="s">
        <v>32</v>
      </c>
      <c r="Z66" s="11">
        <v>34</v>
      </c>
      <c r="AA66" s="11">
        <v>45</v>
      </c>
      <c r="AB66" s="11">
        <v>46</v>
      </c>
      <c r="AC66" s="11"/>
      <c r="AD66" s="9"/>
      <c r="AE66" s="9"/>
      <c r="AF66" s="9"/>
      <c r="AH66" s="11"/>
      <c r="AI66" s="11"/>
      <c r="AW66" s="9"/>
      <c r="AX66" s="9"/>
    </row>
    <row r="67" spans="1:50" ht="15.5" x14ac:dyDescent="0.35">
      <c r="A67" s="30" t="s">
        <v>33</v>
      </c>
      <c r="B67">
        <v>22</v>
      </c>
      <c r="C67">
        <v>21</v>
      </c>
      <c r="E67">
        <v>29</v>
      </c>
      <c r="I67" s="24">
        <f>AVERAGE(B68:G68)</f>
        <v>64.291938997821362</v>
      </c>
      <c r="V67" s="9"/>
      <c r="W67" s="9"/>
      <c r="X67" s="9"/>
      <c r="Y67" s="31" t="s">
        <v>33</v>
      </c>
      <c r="Z67" s="11">
        <v>27</v>
      </c>
      <c r="AA67" s="11">
        <v>31</v>
      </c>
      <c r="AB67" s="11">
        <v>31</v>
      </c>
      <c r="AC67" s="11"/>
      <c r="AD67" s="9"/>
      <c r="AE67" s="9"/>
      <c r="AF67" s="9"/>
      <c r="AH67" s="42">
        <f>AVERAGE(Z68:AF68)</f>
        <v>71.897319314199109</v>
      </c>
      <c r="AI67" s="11"/>
      <c r="AW67" s="9"/>
      <c r="AX67" s="9"/>
    </row>
    <row r="68" spans="1:50" s="24" customFormat="1" ht="15.5" x14ac:dyDescent="0.35">
      <c r="A68" s="34" t="s">
        <v>34</v>
      </c>
      <c r="B68" s="24">
        <v>66.666666666666671</v>
      </c>
      <c r="C68" s="24">
        <v>61.764705882352942</v>
      </c>
      <c r="E68" s="24">
        <v>64.444444444444443</v>
      </c>
      <c r="H68" s="25">
        <f>MAX(B68:G68)</f>
        <v>66.666666666666671</v>
      </c>
      <c r="I68" s="29">
        <f>STDEV(B68:G68)</f>
        <v>2.4545362731429945</v>
      </c>
      <c r="Q68"/>
      <c r="R68"/>
      <c r="S68"/>
      <c r="T68"/>
      <c r="U68"/>
      <c r="Y68" s="34" t="s">
        <v>34</v>
      </c>
      <c r="Z68" s="24">
        <v>79.411764705882348</v>
      </c>
      <c r="AA68" s="24">
        <v>68.888888888888886</v>
      </c>
      <c r="AB68" s="24">
        <v>67.391304347826093</v>
      </c>
      <c r="AG68" s="25">
        <f>MAX(Z68:AF68)</f>
        <v>79.411764705882348</v>
      </c>
      <c r="AH68" s="29">
        <f>STDEV(Z68:AF68)</f>
        <v>6.5506379096122895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50" x14ac:dyDescent="0.35">
      <c r="A69" t="s">
        <v>119</v>
      </c>
      <c r="B69" s="52" t="str">
        <f>IF(B68&lt;(50+(1.654*50)/SQRT(B66)),"n.s.","")</f>
        <v/>
      </c>
      <c r="C69" s="52" t="str">
        <f>IF(C68&lt;(50+(1.654*50)/SQRT(C66)),"n.s.","")</f>
        <v>n.s.</v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3.8177978630045212E-2</v>
      </c>
      <c r="Y69" t="s">
        <v>118</v>
      </c>
      <c r="Z69" s="52" t="str">
        <f>IF(Z68&lt;(50+(1.654*50)/SQRT(Z66)),"n.s.","")</f>
        <v/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9.1111017380012316E-2</v>
      </c>
    </row>
  </sheetData>
  <conditionalFormatting sqref="A9:G9 A17:G17 V17:AF17 V9:AF9 AW9:XFD9 AW17:XFD17 AI9 AI17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{2C9F927B-0BC4-4518-8E88-52A04D22D9DB}</x14:id>
        </ext>
      </extLst>
    </cfRule>
  </conditionalFormatting>
  <conditionalFormatting sqref="A26:G26 A34:G34 V34:AF34 V26:AF26 AW26:XFD26 AW34:XFD34 AI26 AI34">
    <cfRule type="dataBar" priority="2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{32A75EEC-BF29-4968-A872-518A487A154D}</x14:id>
        </ext>
      </extLst>
    </cfRule>
  </conditionalFormatting>
  <conditionalFormatting sqref="A43:G43 A51:G51 V51:AF51 V43:AF43 AW43:XFD43 AW51:XFD51 AI43 AI51 J51:P51 J43:P43">
    <cfRule type="dataBar" priority="2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{FAB1C8E0-51A5-46E4-A3D8-41B9C5CFC32C}</x14:id>
        </ext>
      </extLst>
    </cfRule>
  </conditionalFormatting>
  <conditionalFormatting sqref="A60:G60 A68:G68 V68:AF68 V60:AF60 AW60:XFD60 AW68:XFD68 AI60 AI68 J68:P68 J60:P60">
    <cfRule type="dataBar" priority="2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{68B8FA21-C6D7-4E27-9942-1DC256CE0EF5}</x14:id>
        </ext>
      </extLst>
    </cfRule>
  </conditionalFormatting>
  <conditionalFormatting sqref="B10:G10">
    <cfRule type="cellIs" dxfId="801" priority="254" operator="greaterThan">
      <formula>0.05</formula>
    </cfRule>
  </conditionalFormatting>
  <conditionalFormatting sqref="Z10:AC10">
    <cfRule type="cellIs" dxfId="800" priority="253" operator="greaterThan">
      <formula>0.05</formula>
    </cfRule>
  </conditionalFormatting>
  <conditionalFormatting sqref="J10:L10">
    <cfRule type="cellIs" dxfId="799" priority="252" operator="greaterThan">
      <formula>0.05</formula>
    </cfRule>
  </conditionalFormatting>
  <conditionalFormatting sqref="U10">
    <cfRule type="cellIs" dxfId="798" priority="249" operator="greaterThan">
      <formula>0.05</formula>
    </cfRule>
  </conditionalFormatting>
  <conditionalFormatting sqref="A27:G27 AI27:XFD27 J27:AF27">
    <cfRule type="cellIs" dxfId="797" priority="248" operator="greaterThan">
      <formula>0.05</formula>
    </cfRule>
  </conditionalFormatting>
  <conditionalFormatting sqref="A44:G44 AI44:XFD44 J44:AF44">
    <cfRule type="cellIs" dxfId="796" priority="243" operator="greaterThan">
      <formula>0.05</formula>
    </cfRule>
  </conditionalFormatting>
  <conditionalFormatting sqref="A61:G61 AI61:XFD61 J61:AF61">
    <cfRule type="cellIs" dxfId="795" priority="238" operator="greaterThan">
      <formula>0.05</formula>
    </cfRule>
  </conditionalFormatting>
  <conditionalFormatting sqref="I17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{C8862F4A-AA20-43C3-93C2-194AA7AD6ECB}</x14:id>
        </ext>
      </extLst>
    </cfRule>
  </conditionalFormatting>
  <conditionalFormatting sqref="I34 I26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{720FFB4C-331D-4A8E-8F7C-D81AED658848}</x14:id>
        </ext>
      </extLst>
    </cfRule>
  </conditionalFormatting>
  <conditionalFormatting sqref="I9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{666C910A-1E38-4F14-BFA0-B2CE80D030C9}</x14:id>
        </ext>
      </extLst>
    </cfRule>
  </conditionalFormatting>
  <conditionalFormatting sqref="I43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{EEA1E8BD-F666-47BC-93E5-CC1502CA0771}</x14:id>
        </ext>
      </extLst>
    </cfRule>
  </conditionalFormatting>
  <conditionalFormatting sqref="I51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{2E675B4F-A522-4ED0-9B03-53A17031E4F9}</x14:id>
        </ext>
      </extLst>
    </cfRule>
  </conditionalFormatting>
  <conditionalFormatting sqref="I60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{F740C5E6-CB45-40F9-8097-6DBBF0B39B77}</x14:id>
        </ext>
      </extLst>
    </cfRule>
  </conditionalFormatting>
  <conditionalFormatting sqref="I6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{2760EA15-680A-45A9-B31C-A9725E9AFAC1}</x14:id>
        </ext>
      </extLst>
    </cfRule>
  </conditionalFormatting>
  <conditionalFormatting sqref="AH14">
    <cfRule type="cellIs" dxfId="794" priority="62" operator="greaterThan">
      <formula>0.94999</formula>
    </cfRule>
    <cfRule type="cellIs" dxfId="793" priority="63" operator="greaterThan">
      <formula>0.66999</formula>
    </cfRule>
    <cfRule type="cellIs" dxfId="792" priority="64" operator="greaterThan">
      <formula>66.999</formula>
    </cfRule>
    <cfRule type="cellIs" dxfId="791" priority="65" operator="greaterThan">
      <formula>",94999"</formula>
    </cfRule>
    <cfRule type="cellIs" dxfId="790" priority="66" operator="greaterThan">
      <formula>",66999"</formula>
    </cfRule>
  </conditionalFormatting>
  <conditionalFormatting sqref="AH31">
    <cfRule type="cellIs" dxfId="789" priority="57" operator="greaterThan">
      <formula>0.94999</formula>
    </cfRule>
    <cfRule type="cellIs" dxfId="788" priority="58" operator="greaterThan">
      <formula>0.66999</formula>
    </cfRule>
    <cfRule type="cellIs" dxfId="787" priority="59" operator="greaterThan">
      <formula>66.999</formula>
    </cfRule>
    <cfRule type="cellIs" dxfId="786" priority="60" operator="greaterThan">
      <formula>",94999"</formula>
    </cfRule>
    <cfRule type="cellIs" dxfId="785" priority="61" operator="greaterThan">
      <formula>",66999"</formula>
    </cfRule>
  </conditionalFormatting>
  <conditionalFormatting sqref="AH26 AH34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{975F4FD1-E1C2-4501-AE28-E1B1034CBC50}</x14:id>
        </ext>
      </extLst>
    </cfRule>
  </conditionalFormatting>
  <conditionalFormatting sqref="AH48">
    <cfRule type="cellIs" dxfId="784" priority="51" operator="greaterThan">
      <formula>0.94999</formula>
    </cfRule>
    <cfRule type="cellIs" dxfId="783" priority="52" operator="greaterThan">
      <formula>0.66999</formula>
    </cfRule>
    <cfRule type="cellIs" dxfId="782" priority="53" operator="greaterThan">
      <formula>66.999</formula>
    </cfRule>
    <cfRule type="cellIs" dxfId="781" priority="54" operator="greaterThan">
      <formula>",94999"</formula>
    </cfRule>
    <cfRule type="cellIs" dxfId="780" priority="55" operator="greaterThan">
      <formula>",66999"</formula>
    </cfRule>
  </conditionalFormatting>
  <conditionalFormatting sqref="AH65">
    <cfRule type="cellIs" dxfId="779" priority="46" operator="greaterThan">
      <formula>0.94999</formula>
    </cfRule>
    <cfRule type="cellIs" dxfId="778" priority="47" operator="greaterThan">
      <formula>0.66999</formula>
    </cfRule>
    <cfRule type="cellIs" dxfId="777" priority="48" operator="greaterThan">
      <formula>66.999</formula>
    </cfRule>
    <cfRule type="cellIs" dxfId="776" priority="49" operator="greaterThan">
      <formula>",94999"</formula>
    </cfRule>
    <cfRule type="cellIs" dxfId="775" priority="50" operator="greaterThan">
      <formula>",66999"</formula>
    </cfRule>
  </conditionalFormatting>
  <conditionalFormatting sqref="AH43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{D612B02D-A299-4944-83E9-E00D0500D8B6}</x14:id>
        </ext>
      </extLst>
    </cfRule>
  </conditionalFormatting>
  <conditionalFormatting sqref="AH60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{BCACDD49-ADF3-4692-B51B-F7E4BA1C1E1C}</x14:id>
        </ext>
      </extLst>
    </cfRule>
  </conditionalFormatting>
  <conditionalFormatting sqref="AH51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{CF71227D-49AC-4D0A-8168-9F2AF5407C3C}</x14:id>
        </ext>
      </extLst>
    </cfRule>
  </conditionalFormatting>
  <conditionalFormatting sqref="AH68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{86C4CFB7-FEE5-4281-9526-3403E2497BAD}</x14:id>
        </ext>
      </extLst>
    </cfRule>
  </conditionalFormatting>
  <conditionalFormatting sqref="AH17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{85E07055-4972-4841-ABAD-D0267841D9BC}</x14:id>
        </ext>
      </extLst>
    </cfRule>
  </conditionalFormatting>
  <conditionalFormatting sqref="AH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{52DAE4AF-53B0-450A-BBF2-1311148D84F2}</x14:id>
        </ext>
      </extLst>
    </cfRule>
  </conditionalFormatting>
  <conditionalFormatting sqref="H17 H9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{97002396-0661-4713-865B-7965E6F2A571}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{2FF3ED4C-3886-4BC9-A9D0-41DADC505A9E}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{6BA0DBC4-9EFA-4919-AC0C-364B61143575}</x14:id>
        </ext>
      </extLst>
    </cfRule>
  </conditionalFormatting>
  <conditionalFormatting sqref="H10">
    <cfRule type="cellIs" dxfId="774" priority="36" operator="greaterThan">
      <formula>0.05</formula>
    </cfRule>
  </conditionalFormatting>
  <conditionalFormatting sqref="H27">
    <cfRule type="cellIs" dxfId="773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{9D9BCE48-4BDB-4829-8105-E949A9D06688}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{5CBAF893-C37C-487F-80A5-DE30BD6AF55F}</x14:id>
        </ext>
      </extLst>
    </cfRule>
  </conditionalFormatting>
  <conditionalFormatting sqref="H44">
    <cfRule type="cellIs" dxfId="772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{F73C9AE5-B95B-4246-9E28-F6C837342A12}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{8E1C2FA4-337D-463D-8D17-511896B21D90}</x14:id>
        </ext>
      </extLst>
    </cfRule>
  </conditionalFormatting>
  <conditionalFormatting sqref="H61">
    <cfRule type="cellIs" dxfId="771" priority="29" operator="greaterThan">
      <formula>0.05</formula>
    </cfRule>
  </conditionalFormatting>
  <conditionalFormatting sqref="H52">
    <cfRule type="cellIs" dxfId="770" priority="28" operator="greaterThan">
      <formula>0.05</formula>
    </cfRule>
  </conditionalFormatting>
  <conditionalFormatting sqref="H35">
    <cfRule type="cellIs" dxfId="769" priority="27" operator="greaterThan">
      <formula>0.05</formula>
    </cfRule>
  </conditionalFormatting>
  <conditionalFormatting sqref="H18">
    <cfRule type="cellIs" dxfId="768" priority="26" operator="greaterThan">
      <formula>0.05</formula>
    </cfRule>
  </conditionalFormatting>
  <conditionalFormatting sqref="H69">
    <cfRule type="cellIs" dxfId="767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{4DE41528-D7D7-4553-9919-1ECD7F620EA1}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{E0F5DA72-3709-4663-8307-5663720F98DB}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{6EADFB91-F994-4E2A-A33C-43FBFB00607F}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{D66ED65A-93D6-4BB4-99F8-033CEEA7F65C}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{25B5DD16-D2C2-49E6-BC74-4E15388016AD}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{39FEF0E3-99A3-4CAB-B448-3EEBD3E2AFF7}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{7BDB87BB-BE9E-498C-BBEA-017C46B6200D}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{5967A67F-F1F0-4AB4-85C4-62A474AAD96E}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{9B3A4687-6D15-45C3-8A88-789360B603C6}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{660CE46D-CEEC-4207-8267-A46FB09D7A47}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{892E7D71-4FC3-440C-BFF1-ADC72E63EB2C}</x14:id>
        </ext>
      </extLst>
    </cfRule>
  </conditionalFormatting>
  <conditionalFormatting sqref="AG10">
    <cfRule type="cellIs" dxfId="766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{2FAE9485-E146-4AA4-AE94-B08777EB6C07}</x14:id>
        </ext>
      </extLst>
    </cfRule>
  </conditionalFormatting>
  <conditionalFormatting sqref="AG27">
    <cfRule type="cellIs" dxfId="765" priority="11" operator="greaterThan">
      <formula>0.05</formula>
    </cfRule>
  </conditionalFormatting>
  <conditionalFormatting sqref="AG61">
    <cfRule type="cellIs" dxfId="764" priority="10" operator="greaterThan">
      <formula>0.05</formula>
    </cfRule>
  </conditionalFormatting>
  <conditionalFormatting sqref="AG44">
    <cfRule type="cellIs" dxfId="763" priority="9" operator="greaterThan">
      <formula>0.05</formula>
    </cfRule>
  </conditionalFormatting>
  <conditionalFormatting sqref="AG18">
    <cfRule type="cellIs" dxfId="762" priority="8" operator="greaterThan">
      <formula>0.05</formula>
    </cfRule>
  </conditionalFormatting>
  <conditionalFormatting sqref="AG35">
    <cfRule type="cellIs" dxfId="761" priority="7" operator="greaterThan">
      <formula>0.05</formula>
    </cfRule>
  </conditionalFormatting>
  <conditionalFormatting sqref="AG52">
    <cfRule type="cellIs" dxfId="760" priority="6" operator="greaterThan">
      <formula>0.05</formula>
    </cfRule>
  </conditionalFormatting>
  <conditionalFormatting sqref="AG69">
    <cfRule type="cellIs" dxfId="759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{48B24B4C-9113-4219-836C-7791F60B3953}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{7AC80006-B9CB-4675-B216-5DB8591198D7}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{8EAEBD40-6952-4464-B87B-B008C8C27FB4}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{365856CC-CE4C-4C2E-8067-A56FF0222B7A}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C9F927B-0BC4-4518-8E88-52A04D22D9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AW9:XFD9 AW17:XFD17 AI9 AI17</xm:sqref>
        </x14:conditionalFormatting>
        <x14:conditionalFormatting xmlns:xm="http://schemas.microsoft.com/office/excel/2006/main">
          <x14:cfRule type="dataBar" id="{32A75EEC-BF29-4968-A872-518A487A15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AW26:XFD26 AW34:XFD34 AI26 AI34</xm:sqref>
        </x14:conditionalFormatting>
        <x14:conditionalFormatting xmlns:xm="http://schemas.microsoft.com/office/excel/2006/main">
          <x14:cfRule type="dataBar" id="{FAB1C8E0-51A5-46E4-A3D8-41B9C5CFC3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AW43:XFD43 AW51:XFD51 AI43 AI51 J51:P51 J43:P43</xm:sqref>
        </x14:conditionalFormatting>
        <x14:conditionalFormatting xmlns:xm="http://schemas.microsoft.com/office/excel/2006/main">
          <x14:cfRule type="dataBar" id="{68B8FA21-C6D7-4E27-9942-1DC256CE0E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V68:AF68 V60:AF60 AW60:XFD60 AW68:XFD68 AI60 AI68 J68:P68 J60:P60</xm:sqref>
        </x14:conditionalFormatting>
        <x14:conditionalFormatting xmlns:xm="http://schemas.microsoft.com/office/excel/2006/main">
          <x14:cfRule type="dataBar" id="{C8862F4A-AA20-43C3-93C2-194AA7AD6E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720FFB4C-331D-4A8E-8F7C-D81AED6588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I34 I26</xm:sqref>
        </x14:conditionalFormatting>
        <x14:conditionalFormatting xmlns:xm="http://schemas.microsoft.com/office/excel/2006/main">
          <x14:cfRule type="dataBar" id="{666C910A-1E38-4F14-BFA0-B2CE80D030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EEA1E8BD-F666-47BC-93E5-CC1502CA07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2E675B4F-A522-4ED0-9B03-53A17031E4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F740C5E6-CB45-40F9-8097-6DBBF0B39B7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2760EA15-680A-45A9-B31C-A9725E9AFA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975F4FD1-E1C2-4501-AE28-E1B1034CBC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D612B02D-A299-4944-83E9-E00D0500D8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BCACDD49-ADF3-4692-B51B-F7E4BA1C1E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CF71227D-49AC-4D0A-8168-9F2AF5407C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86C4CFB7-FEE5-4281-9526-3403E2497B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85E07055-4972-4841-ABAD-D0267841D9B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52DAE4AF-53B0-450A-BBF2-1311148D84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97002396-0661-4713-865B-7965E6F2A5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2FF3ED4C-3886-4BC9-A9D0-41DADC505A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6BA0DBC4-9EFA-4919-AC0C-364B6114357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9D9BCE48-4BDB-4829-8105-E949A9D066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5CBAF893-C37C-487F-80A5-DE30BD6AF5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F73C9AE5-B95B-4246-9E28-F6C837342A1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8E1C2FA4-337D-463D-8D17-511896B21D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4DE41528-D7D7-4553-9919-1ECD7F620E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E0F5DA72-3709-4663-8307-5663720F98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6EADFB91-F994-4E2A-A33C-43FBFB0060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66ED65A-93D6-4BB4-99F8-033CEEA7F6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25B5DD16-D2C2-49E6-BC74-4E15388016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39FEF0E3-99A3-4CAB-B448-3EEBD3E2AF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7BDB87BB-BE9E-498C-BBEA-017C46B620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5967A67F-F1F0-4AB4-85C4-62A474AAD96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9B3A4687-6D15-45C3-8A88-789360B603C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660CE46D-CEEC-4207-8267-A46FB09D7A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892E7D71-4FC3-440C-BFF1-ADC72E63EB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2FAE9485-E146-4AA4-AE94-B08777EB6C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48B24B4C-9113-4219-836C-7791F60B39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7AC80006-B9CB-4675-B216-5DB8591198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8EAEBD40-6952-4464-B87B-B008C8C27F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365856CC-CE4C-4C2E-8067-A56FF0222B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1089F3-C177-4D6C-ACFB-BB9E6FBB8571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78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 s="4"/>
      <c r="AX4" s="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W6" s="9"/>
      <c r="AX6" s="9"/>
    </row>
    <row r="7" spans="1:51" x14ac:dyDescent="0.35">
      <c r="A7" t="s">
        <v>19</v>
      </c>
      <c r="B7" s="84">
        <v>-8.8156879740349511E-2</v>
      </c>
      <c r="C7" s="14"/>
      <c r="D7" s="14"/>
      <c r="E7" s="14"/>
      <c r="F7" s="14"/>
      <c r="G7" s="14"/>
      <c r="H7" s="84">
        <f>MAX(B7:G7)</f>
        <v>-8.8156879740349511E-2</v>
      </c>
      <c r="V7" s="9"/>
      <c r="W7" s="9"/>
      <c r="X7" s="9"/>
      <c r="Y7" s="11" t="s">
        <v>19</v>
      </c>
      <c r="Z7" s="84">
        <v>-8.8156879740349511E-2</v>
      </c>
      <c r="AA7" s="84">
        <v>-8.8156879740349511E-2</v>
      </c>
      <c r="AB7" s="16"/>
      <c r="AC7" s="16"/>
      <c r="AD7" s="11"/>
      <c r="AE7" s="11"/>
      <c r="AF7" s="11"/>
      <c r="AG7" s="84">
        <f>MAX(Z7:AF7)</f>
        <v>-8.8156879740349511E-2</v>
      </c>
      <c r="AH7" s="11"/>
      <c r="AI7" s="11"/>
      <c r="AW7" s="9"/>
      <c r="AX7" s="9"/>
    </row>
    <row r="8" spans="1:51" s="17" customFormat="1" ht="15.5" x14ac:dyDescent="0.35">
      <c r="A8" s="17" t="s">
        <v>20</v>
      </c>
      <c r="B8" s="18">
        <v>7.7716354455544465E-3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V8" s="21"/>
      <c r="W8" s="21"/>
      <c r="X8" s="21"/>
      <c r="Y8" s="22" t="s">
        <v>20</v>
      </c>
      <c r="Z8" s="23">
        <v>7.7716354455544465E-3</v>
      </c>
      <c r="AA8" s="23">
        <v>7.7716354455544465E-3</v>
      </c>
      <c r="AB8" s="23"/>
      <c r="AC8" s="23"/>
      <c r="AD8" s="22"/>
      <c r="AE8" s="22"/>
      <c r="AF8" s="22"/>
      <c r="AG8" s="93"/>
      <c r="AH8" s="42">
        <f>AVERAGE(Z9:AF9)</f>
        <v>0.77716354455544467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 s="21"/>
      <c r="AX8" s="21"/>
    </row>
    <row r="9" spans="1:51" s="25" customFormat="1" ht="15.5" x14ac:dyDescent="0.35">
      <c r="A9" s="24" t="s">
        <v>21</v>
      </c>
      <c r="B9" s="24">
        <v>0.77716354455544467</v>
      </c>
      <c r="C9" s="24"/>
      <c r="D9" s="24"/>
      <c r="E9" s="24"/>
      <c r="F9" s="24"/>
      <c r="G9" s="24"/>
      <c r="H9" s="67">
        <f>MAX(B9:G9)</f>
        <v>0.77716354455544467</v>
      </c>
      <c r="I9" s="29"/>
      <c r="J9"/>
      <c r="K9"/>
      <c r="L9"/>
      <c r="M9"/>
      <c r="N9"/>
      <c r="O9"/>
      <c r="P9"/>
      <c r="Q9"/>
      <c r="R9"/>
      <c r="S9"/>
      <c r="V9" s="26"/>
      <c r="W9" s="26"/>
      <c r="X9" s="26"/>
      <c r="Z9" s="24">
        <v>0.77716354455544467</v>
      </c>
      <c r="AA9" s="24">
        <v>0.77716354455544467</v>
      </c>
      <c r="AB9" s="24"/>
      <c r="AC9" s="24"/>
      <c r="AD9" s="28"/>
      <c r="AE9" s="29"/>
      <c r="AF9" s="29"/>
      <c r="AG9" s="88">
        <f>MAX(Z9:AF9)</f>
        <v>0.77716354455544467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 s="26"/>
      <c r="AX9" s="26"/>
    </row>
    <row r="10" spans="1:51" x14ac:dyDescent="0.35">
      <c r="A10" t="s">
        <v>111</v>
      </c>
      <c r="B10" s="14">
        <v>0.28338112381562675</v>
      </c>
      <c r="C10" s="14"/>
      <c r="D10" s="14"/>
      <c r="E10" s="14"/>
      <c r="F10" s="14"/>
      <c r="G10" s="14"/>
      <c r="H10" s="85">
        <f>HLOOKUP(H9,B9:G10,2)</f>
        <v>0.28338112381562675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0.28338112381562675</v>
      </c>
      <c r="AA10" s="14">
        <v>0.35753650692297501</v>
      </c>
      <c r="AB10" s="14"/>
      <c r="AC10" s="14"/>
      <c r="AD10" s="31"/>
      <c r="AE10" s="16"/>
      <c r="AF10" s="16"/>
      <c r="AG10" s="14">
        <f>HLOOKUP(AG9,Z9:AF10,2)</f>
        <v>0.35753650692297501</v>
      </c>
      <c r="AH10" s="56">
        <f>AH9*100/AH8/100</f>
        <v>0</v>
      </c>
      <c r="AI10" s="31"/>
      <c r="AW10" s="15"/>
      <c r="AX10" s="15"/>
      <c r="AY10" s="15"/>
    </row>
    <row r="11" spans="1:51" x14ac:dyDescent="0.35">
      <c r="G11" s="9"/>
      <c r="I11" s="9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W11" s="15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4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W14" s="9"/>
      <c r="AX14" s="9"/>
    </row>
    <row r="15" spans="1:51" x14ac:dyDescent="0.35">
      <c r="A15" s="30" t="s">
        <v>32</v>
      </c>
      <c r="B15">
        <v>109</v>
      </c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W15" s="9"/>
      <c r="AX15" s="9"/>
    </row>
    <row r="16" spans="1:51" ht="15.5" x14ac:dyDescent="0.35">
      <c r="A16" s="30" t="s">
        <v>33</v>
      </c>
      <c r="B16">
        <v>48</v>
      </c>
      <c r="V16" s="9"/>
      <c r="W16" s="9"/>
      <c r="X16" s="9"/>
      <c r="Y16" s="31" t="s">
        <v>33</v>
      </c>
      <c r="Z16" s="11">
        <v>48</v>
      </c>
      <c r="AA16" s="11">
        <v>48</v>
      </c>
      <c r="AB16" s="11"/>
      <c r="AC16" s="11"/>
      <c r="AD16" s="9"/>
      <c r="AE16" s="9"/>
      <c r="AF16" s="9"/>
      <c r="AH16" s="42">
        <f>AVERAGE(Z17:AF17)</f>
        <v>44.036697247706421</v>
      </c>
      <c r="AI16" s="11"/>
      <c r="AW16" s="9"/>
      <c r="AX16" s="9"/>
    </row>
    <row r="17" spans="1:51" s="24" customFormat="1" ht="15.5" x14ac:dyDescent="0.35">
      <c r="A17" s="34" t="s">
        <v>34</v>
      </c>
      <c r="B17" s="24">
        <v>44.036697247706421</v>
      </c>
      <c r="H17" s="25">
        <f>MAX(B17:G17)</f>
        <v>44.036697247706421</v>
      </c>
      <c r="J17"/>
      <c r="K17"/>
      <c r="L17"/>
      <c r="M17"/>
      <c r="N17"/>
      <c r="O17"/>
      <c r="P17"/>
      <c r="Q17"/>
      <c r="R17"/>
      <c r="S17"/>
      <c r="Y17" s="34" t="s">
        <v>34</v>
      </c>
      <c r="Z17" s="24">
        <v>44.036697247706421</v>
      </c>
      <c r="AA17" s="24">
        <v>44.036697247706421</v>
      </c>
      <c r="AG17" s="25">
        <f>MAX(Z17:AF17)</f>
        <v>44.036697247706421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  <c r="B20" t="s">
        <v>67</v>
      </c>
      <c r="C20" t="s">
        <v>68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115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14">
        <v>0.37254352925141532</v>
      </c>
      <c r="C24" s="14">
        <v>0.13321835715280111</v>
      </c>
      <c r="D24" s="14"/>
      <c r="E24" s="14">
        <v>0.17992809692098199</v>
      </c>
      <c r="F24" s="14"/>
      <c r="G24" s="14"/>
      <c r="H24" s="89">
        <f>MAX(B24:G24)</f>
        <v>0.37254352925141532</v>
      </c>
      <c r="J24" s="15">
        <v>-0.15220600332619363</v>
      </c>
      <c r="K24" s="15">
        <v>-0.24641327620064543</v>
      </c>
      <c r="L24" s="15">
        <v>3.3692298376269081E-2</v>
      </c>
      <c r="O24" s="10"/>
      <c r="V24" s="9"/>
      <c r="W24" s="9"/>
      <c r="X24" s="9"/>
      <c r="Y24" s="11" t="s">
        <v>19</v>
      </c>
      <c r="Z24" s="16">
        <v>0.29041816940761189</v>
      </c>
      <c r="AA24" s="16">
        <v>0.31691157568771877</v>
      </c>
      <c r="AB24" s="16">
        <v>0.19470235136895442</v>
      </c>
      <c r="AC24" s="16"/>
      <c r="AD24" s="11"/>
      <c r="AE24" s="11"/>
      <c r="AF24" s="11"/>
      <c r="AG24" s="89">
        <f>MAX(Z24:AF24)</f>
        <v>0.31691157568771877</v>
      </c>
      <c r="AH24" s="11"/>
      <c r="AI24" s="11"/>
      <c r="AJ24" s="9" t="s">
        <v>19</v>
      </c>
      <c r="AK24" s="15">
        <v>-8.279692451506504E-2</v>
      </c>
      <c r="AL24" s="15">
        <v>-0.1491861350928885</v>
      </c>
      <c r="AM24" s="15">
        <v>-0.221916189094125</v>
      </c>
      <c r="AN24" s="15">
        <v>-0.15220600332619363</v>
      </c>
      <c r="AO24" s="15">
        <v>-0.1746214729321412</v>
      </c>
      <c r="AP24" s="15">
        <v>-0.19068673134382666</v>
      </c>
      <c r="AQ24" s="15">
        <v>-0.32852845688761251</v>
      </c>
      <c r="AR24" s="15">
        <v>-0.24641327620064543</v>
      </c>
      <c r="AS24" s="15">
        <v>5.3785784044964341E-2</v>
      </c>
      <c r="AT24" s="15">
        <v>-1.5211930490681617E-2</v>
      </c>
      <c r="AU24" s="15">
        <v>3.6916691627588718E-3</v>
      </c>
      <c r="AV24" s="15">
        <v>3.3692298376269081E-2</v>
      </c>
      <c r="AW24" s="9"/>
      <c r="AX24" s="9"/>
    </row>
    <row r="25" spans="1:51" s="17" customFormat="1" ht="15.5" x14ac:dyDescent="0.35">
      <c r="A25" s="17" t="s">
        <v>20</v>
      </c>
      <c r="B25" s="18">
        <v>0.13878868118710014</v>
      </c>
      <c r="C25" s="18">
        <v>1.7747130682491275E-2</v>
      </c>
      <c r="D25" s="18"/>
      <c r="E25" s="18">
        <v>3.2374120061606289E-2</v>
      </c>
      <c r="F25" s="18"/>
      <c r="G25" s="18"/>
      <c r="I25" s="24">
        <f>AVERAGE(B26:G26)</f>
        <v>6.296997731039923</v>
      </c>
      <c r="J25" s="19">
        <v>2.3166667448533268E-2</v>
      </c>
      <c r="K25" s="19">
        <v>6.0719502687935571E-2</v>
      </c>
      <c r="L25" s="19">
        <v>1.135170969875544E-3</v>
      </c>
      <c r="O25" s="20"/>
      <c r="V25" s="55">
        <f>AVERAGE(J26:S26)</f>
        <v>2.8340447035448126</v>
      </c>
      <c r="W25" s="21"/>
      <c r="X25" s="21"/>
      <c r="Y25" s="22" t="s">
        <v>20</v>
      </c>
      <c r="Z25" s="23">
        <v>8.4342713122068355E-2</v>
      </c>
      <c r="AA25" s="23">
        <v>0.10043294680487271</v>
      </c>
      <c r="AB25" s="23">
        <v>3.7909005628599786E-2</v>
      </c>
      <c r="AC25" s="23"/>
      <c r="AD25" s="22"/>
      <c r="AE25" s="22"/>
      <c r="AF25" s="22"/>
      <c r="AH25" s="42">
        <f>AVERAGE(Z26:AF26)</f>
        <v>7.4228221851846952</v>
      </c>
      <c r="AI25" s="22"/>
      <c r="AJ25" s="21" t="s">
        <v>20</v>
      </c>
      <c r="AK25" s="19">
        <v>6.8553307091533781E-3</v>
      </c>
      <c r="AL25" s="19">
        <v>2.2256502903953576E-2</v>
      </c>
      <c r="AM25" s="19">
        <v>4.9246794982059444E-2</v>
      </c>
      <c r="AN25" s="19">
        <v>2.3166667448533268E-2</v>
      </c>
      <c r="AO25" s="19">
        <v>3.0492658808990519E-2</v>
      </c>
      <c r="AP25" s="19">
        <v>3.6361429510592722E-2</v>
      </c>
      <c r="AQ25" s="19">
        <v>0.10793094698495587</v>
      </c>
      <c r="AR25" s="19">
        <v>6.0719502687935571E-2</v>
      </c>
      <c r="AS25" s="19">
        <v>2.8929105653315405E-3</v>
      </c>
      <c r="AT25" s="19">
        <v>2.3140282925332905E-4</v>
      </c>
      <c r="AU25" s="19">
        <v>1.3628421207264789E-5</v>
      </c>
      <c r="AV25" s="19">
        <v>1.135170969875544E-3</v>
      </c>
      <c r="AW25" s="21"/>
      <c r="AX25" s="21"/>
      <c r="AY25" s="24">
        <f>AVERAGE(AK26:AV26)</f>
        <v>2.8441912235153506</v>
      </c>
    </row>
    <row r="26" spans="1:51" s="25" customFormat="1" ht="15.5" x14ac:dyDescent="0.35">
      <c r="A26" s="24" t="s">
        <v>21</v>
      </c>
      <c r="B26" s="24">
        <v>13.878868118710013</v>
      </c>
      <c r="C26" s="24">
        <v>1.7747130682491274</v>
      </c>
      <c r="D26" s="24"/>
      <c r="E26" s="24">
        <v>3.2374120061606289</v>
      </c>
      <c r="F26" s="24"/>
      <c r="G26" s="24"/>
      <c r="H26" s="25">
        <f>MAX(B26:G26)</f>
        <v>13.878868118710013</v>
      </c>
      <c r="I26" s="29">
        <f>STDEV(B26:G26)</f>
        <v>6.6066966766541748</v>
      </c>
      <c r="J26" s="24">
        <v>2.3166667448533267</v>
      </c>
      <c r="K26" s="24">
        <v>6.0719502687935574</v>
      </c>
      <c r="L26" s="24">
        <v>0.11351709698755441</v>
      </c>
      <c r="N26" s="26"/>
      <c r="O26" s="27"/>
      <c r="U26" s="25">
        <f>MAX(J26:S26)</f>
        <v>6.0719502687935574</v>
      </c>
      <c r="V26" s="26">
        <f>STDEV(J26:S26)</f>
        <v>3.0127215984594993</v>
      </c>
      <c r="W26" s="26"/>
      <c r="X26" s="26"/>
      <c r="Y26" s="25" t="s">
        <v>21</v>
      </c>
      <c r="Z26" s="24">
        <v>8.4342713122068353</v>
      </c>
      <c r="AA26" s="24">
        <v>10.043294680487271</v>
      </c>
      <c r="AB26" s="24">
        <v>3.7909005628599788</v>
      </c>
      <c r="AC26" s="24"/>
      <c r="AD26" s="28"/>
      <c r="AE26" s="29"/>
      <c r="AF26" s="29"/>
      <c r="AG26" s="25">
        <f>MAX(Z26:AF26)</f>
        <v>10.043294680487271</v>
      </c>
      <c r="AH26" s="29">
        <f>STDEV(Z26:AF26)</f>
        <v>3.2465951476817168</v>
      </c>
      <c r="AI26" s="29"/>
      <c r="AJ26" s="26" t="s">
        <v>21</v>
      </c>
      <c r="AK26" s="24">
        <v>0.68553307091533777</v>
      </c>
      <c r="AL26" s="24">
        <v>2.2256502903953574</v>
      </c>
      <c r="AM26" s="24">
        <v>4.9246794982059443</v>
      </c>
      <c r="AN26" s="24">
        <v>2.3166667448533267</v>
      </c>
      <c r="AO26" s="24">
        <v>3.049265880899052</v>
      </c>
      <c r="AP26" s="24">
        <v>3.6361429510592722</v>
      </c>
      <c r="AQ26" s="24">
        <v>10.793094698495587</v>
      </c>
      <c r="AR26" s="24">
        <v>6.0719502687935574</v>
      </c>
      <c r="AS26" s="24">
        <v>0.28929105653315407</v>
      </c>
      <c r="AT26" s="24">
        <v>2.3140282925332906E-2</v>
      </c>
      <c r="AU26" s="24">
        <v>1.3628421207264789E-3</v>
      </c>
      <c r="AV26" s="24">
        <v>0.11351709698755441</v>
      </c>
      <c r="AW26" s="26"/>
      <c r="AX26" s="26">
        <f>MAX(AK26:AV26)</f>
        <v>10.793094698495587</v>
      </c>
      <c r="AY26" s="25">
        <f>STDEV(AK26:AV26)</f>
        <v>3.2184969271276822</v>
      </c>
    </row>
    <row r="27" spans="1:51" x14ac:dyDescent="0.35">
      <c r="A27" t="s">
        <v>111</v>
      </c>
      <c r="B27" s="14">
        <v>5.2376383119304766E-4</v>
      </c>
      <c r="C27" s="14">
        <v>0.24183081546248578</v>
      </c>
      <c r="D27" s="14"/>
      <c r="E27" s="14">
        <v>0.11257502356466152</v>
      </c>
      <c r="F27" s="14"/>
      <c r="G27" s="14"/>
      <c r="H27" s="14">
        <f>HLOOKUP(H26,B26:G27,2)</f>
        <v>0.11257502356466152</v>
      </c>
      <c r="I27" s="56">
        <f>I26*100/I25/100</f>
        <v>1.0491820005091705</v>
      </c>
      <c r="J27" s="14">
        <v>0.30172095795828974</v>
      </c>
      <c r="K27" s="14">
        <v>9.1345144126799949E-2</v>
      </c>
      <c r="L27" s="14">
        <v>0.82211409448542794</v>
      </c>
      <c r="N27" s="9"/>
      <c r="O27" s="30"/>
      <c r="P27" s="14"/>
      <c r="Q27" s="14"/>
      <c r="R27" s="14"/>
      <c r="S27" s="14"/>
      <c r="T27" s="14"/>
      <c r="U27" s="14">
        <f>HLOOKUP(U26,J26:S27,2)</f>
        <v>9.1345144126799949E-2</v>
      </c>
      <c r="V27" s="56">
        <f>V26*100/V25/100</f>
        <v>1.0630466042724021</v>
      </c>
      <c r="W27" s="15"/>
      <c r="X27" s="15"/>
      <c r="Y27" t="s">
        <v>111</v>
      </c>
      <c r="Z27" s="14">
        <v>7.3651781029614449E-3</v>
      </c>
      <c r="AA27" s="14">
        <v>4.2855157385613093E-7</v>
      </c>
      <c r="AB27" s="14">
        <v>2.2034947660545313E-3</v>
      </c>
      <c r="AC27" s="14"/>
      <c r="AD27" s="31"/>
      <c r="AE27" s="16"/>
      <c r="AF27" s="16"/>
      <c r="AG27" s="14">
        <f>HLOOKUP(AG26,AA26:AF27,2)</f>
        <v>4.2855157385613093E-7</v>
      </c>
      <c r="AH27" s="56">
        <f>AH26*100/AH25/100</f>
        <v>0.43738015901305533</v>
      </c>
      <c r="AI27" s="31"/>
      <c r="AJ27" s="16" t="s">
        <v>111</v>
      </c>
      <c r="AK27" s="14">
        <v>0.45400014062048133</v>
      </c>
      <c r="AL27" s="14">
        <v>1.9729243404155529E-2</v>
      </c>
      <c r="AM27" s="14">
        <v>4.6611496364892341E-4</v>
      </c>
      <c r="AN27" s="14">
        <v>1.7119816943339142E-2</v>
      </c>
      <c r="AO27" s="14">
        <v>0.1143571786923714</v>
      </c>
      <c r="AP27" s="14">
        <v>2.782315603338502E-3</v>
      </c>
      <c r="AQ27" s="14">
        <v>1.5051615811007772E-7</v>
      </c>
      <c r="AR27" s="14">
        <v>1.0046068502201404E-4</v>
      </c>
      <c r="AS27" s="14">
        <v>0.62702355894980211</v>
      </c>
      <c r="AT27" s="14">
        <v>0.81311341475715515</v>
      </c>
      <c r="AU27" s="14">
        <v>0.95415610775724979</v>
      </c>
      <c r="AV27" s="14">
        <v>0.59970837338809413</v>
      </c>
      <c r="AW27" s="15"/>
      <c r="AX27" s="14">
        <v>1.5051615811007772E-7</v>
      </c>
      <c r="AY27" s="56">
        <f>AY26*100/AY25/100</f>
        <v>1.1316035646680953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80</v>
      </c>
      <c r="C32">
        <v>78</v>
      </c>
      <c r="E32">
        <v>76</v>
      </c>
      <c r="J32" s="9">
        <v>45</v>
      </c>
      <c r="K32" s="9">
        <v>45</v>
      </c>
      <c r="L32" s="9">
        <v>44</v>
      </c>
      <c r="N32" s="9"/>
      <c r="V32" s="9"/>
      <c r="W32" s="9"/>
      <c r="X32" s="9"/>
      <c r="Y32" s="31" t="s">
        <v>32</v>
      </c>
      <c r="Z32" s="11">
        <v>82</v>
      </c>
      <c r="AA32" s="11">
        <v>80</v>
      </c>
      <c r="AB32" s="11">
        <v>78</v>
      </c>
      <c r="AC32" s="11"/>
      <c r="AD32" s="9"/>
      <c r="AE32" s="9"/>
      <c r="AF32" s="9"/>
      <c r="AH32" s="11"/>
      <c r="AI32" s="11"/>
      <c r="AJ32" s="33" t="s">
        <v>32</v>
      </c>
      <c r="AK32" s="9">
        <v>45</v>
      </c>
      <c r="AL32" s="9">
        <v>44</v>
      </c>
      <c r="AM32" s="9">
        <v>45</v>
      </c>
      <c r="AN32" s="9">
        <v>45</v>
      </c>
      <c r="AO32" s="9">
        <v>45</v>
      </c>
      <c r="AP32" s="9">
        <v>45</v>
      </c>
      <c r="AQ32" s="9">
        <v>45</v>
      </c>
      <c r="AR32" s="9">
        <v>45</v>
      </c>
      <c r="AS32" s="9">
        <v>44</v>
      </c>
      <c r="AT32" s="9">
        <v>44</v>
      </c>
      <c r="AU32" s="9">
        <v>44</v>
      </c>
      <c r="AV32" s="9">
        <v>44</v>
      </c>
      <c r="AW32" s="9"/>
      <c r="AX32" s="9"/>
    </row>
    <row r="33" spans="1:51" ht="15.5" x14ac:dyDescent="0.35">
      <c r="A33" s="30" t="s">
        <v>33</v>
      </c>
      <c r="B33">
        <v>47</v>
      </c>
      <c r="C33">
        <v>48</v>
      </c>
      <c r="E33">
        <v>48</v>
      </c>
      <c r="I33" s="24">
        <f>AVERAGE(B34:G34)</f>
        <v>61.148785425101217</v>
      </c>
      <c r="J33" s="9">
        <v>14</v>
      </c>
      <c r="K33" s="9">
        <v>26</v>
      </c>
      <c r="L33" s="9">
        <v>25</v>
      </c>
      <c r="N33" s="9"/>
      <c r="V33" s="55">
        <f>AVERAGE(J34:S34)</f>
        <v>48.569023569023564</v>
      </c>
      <c r="W33" s="9"/>
      <c r="X33" s="9"/>
      <c r="Y33" s="31" t="s">
        <v>33</v>
      </c>
      <c r="Z33" s="11">
        <v>44</v>
      </c>
      <c r="AA33" s="11">
        <v>48</v>
      </c>
      <c r="AB33" s="11">
        <v>43</v>
      </c>
      <c r="AC33" s="11"/>
      <c r="AD33" s="9"/>
      <c r="AE33" s="9"/>
      <c r="AF33" s="9"/>
      <c r="AH33" s="42">
        <f>AVERAGE(Z34:AF34)</f>
        <v>56.262247237856997</v>
      </c>
      <c r="AI33" s="11"/>
      <c r="AJ33" s="33" t="s">
        <v>33</v>
      </c>
      <c r="AK33" s="9">
        <v>15</v>
      </c>
      <c r="AL33" s="9">
        <v>15</v>
      </c>
      <c r="AM33" s="9">
        <v>22</v>
      </c>
      <c r="AN33" s="9">
        <v>14</v>
      </c>
      <c r="AO33" s="9">
        <v>25</v>
      </c>
      <c r="AP33" s="9">
        <v>30</v>
      </c>
      <c r="AQ33" s="9">
        <v>16</v>
      </c>
      <c r="AR33" s="9">
        <v>26</v>
      </c>
      <c r="AS33" s="9">
        <v>22</v>
      </c>
      <c r="AT33" s="9">
        <v>26</v>
      </c>
      <c r="AU33" s="9">
        <v>25</v>
      </c>
      <c r="AV33" s="9">
        <v>25</v>
      </c>
      <c r="AW33" s="9"/>
      <c r="AX33" s="9"/>
      <c r="AY33" s="24">
        <f>AVERAGE(AK34:AV34)</f>
        <v>48.808922558922568</v>
      </c>
    </row>
    <row r="34" spans="1:51" s="24" customFormat="1" ht="15.5" x14ac:dyDescent="0.35">
      <c r="A34" s="34" t="s">
        <v>34</v>
      </c>
      <c r="B34" s="24">
        <v>58.75</v>
      </c>
      <c r="C34" s="24">
        <v>61.53846153846154</v>
      </c>
      <c r="E34" s="24">
        <v>63.157894736842103</v>
      </c>
      <c r="H34" s="25">
        <f>MAX(B34:G34)</f>
        <v>63.157894736842103</v>
      </c>
      <c r="I34" s="29">
        <f>STDEV(B34:G34)</f>
        <v>2.2296344112348967</v>
      </c>
      <c r="J34" s="24">
        <v>31.111111111111111</v>
      </c>
      <c r="K34" s="24">
        <v>57.777777777777779</v>
      </c>
      <c r="L34" s="24">
        <v>56.81818181818182</v>
      </c>
      <c r="U34" s="25">
        <f>MAX(J34:S34)</f>
        <v>57.777777777777779</v>
      </c>
      <c r="V34" s="26">
        <f>STDEV(J34:S34)</f>
        <v>15.126606911086173</v>
      </c>
      <c r="Y34" s="34" t="s">
        <v>34</v>
      </c>
      <c r="Z34" s="24">
        <v>53.658536585365852</v>
      </c>
      <c r="AA34" s="24">
        <v>60</v>
      </c>
      <c r="AB34" s="24">
        <v>55.128205128205131</v>
      </c>
      <c r="AG34" s="25">
        <f>MAX(Z34:AF34)</f>
        <v>60</v>
      </c>
      <c r="AH34" s="29">
        <f>STDEV(Z34:AF34)</f>
        <v>3.3193490611313514</v>
      </c>
      <c r="AJ34" s="34" t="s">
        <v>34</v>
      </c>
      <c r="AK34" s="24">
        <v>33.333333333333336</v>
      </c>
      <c r="AL34" s="24">
        <v>34.090909090909093</v>
      </c>
      <c r="AM34" s="24">
        <v>48.888888888888886</v>
      </c>
      <c r="AN34" s="24">
        <v>31.111111111111111</v>
      </c>
      <c r="AO34" s="24">
        <v>55.555555555555557</v>
      </c>
      <c r="AP34" s="24">
        <v>66.666666666666671</v>
      </c>
      <c r="AQ34" s="24">
        <v>35.555555555555557</v>
      </c>
      <c r="AR34" s="24">
        <v>57.777777777777779</v>
      </c>
      <c r="AS34" s="24">
        <v>50</v>
      </c>
      <c r="AT34" s="24">
        <v>59.090909090909093</v>
      </c>
      <c r="AU34" s="24">
        <v>56.81818181818182</v>
      </c>
      <c r="AV34" s="24">
        <v>56.81818181818182</v>
      </c>
      <c r="AX34" s="26">
        <f>MAX(AK34:AV34)</f>
        <v>66.666666666666671</v>
      </c>
      <c r="AY34" s="25">
        <f>STDEV(AK34:AV34)</f>
        <v>12.155340276192552</v>
      </c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/>
      </c>
      <c r="D35" s="52"/>
      <c r="E35" s="52" t="str">
        <f>IF(E34&lt;(50+(1.654*50)/SQRT(E32)),"n.s.","")</f>
        <v/>
      </c>
      <c r="H35" s="14" t="str">
        <f>HLOOKUP(H34,B34:G35,2)</f>
        <v/>
      </c>
      <c r="I35" s="56">
        <f>I34*100/I33/100</f>
        <v>3.6462448039395481E-2</v>
      </c>
      <c r="J35" s="52" t="str">
        <f>IF(J34&lt;(50+(1.654*50)/SQRT(J32)),"n.s.","")</f>
        <v>n.s.</v>
      </c>
      <c r="K35" s="52" t="str">
        <f>IF(K34&lt;(50+(1.654*50)/SQRT(K32)),"n.s.","")</f>
        <v>n.s.</v>
      </c>
      <c r="L35" s="52" t="str">
        <f>IF(L34&lt;(50+(1.654*50)/SQRT(L32)),"n.s.","")</f>
        <v>n.s.</v>
      </c>
      <c r="U35" s="14" t="str">
        <f>HLOOKUP(U34,J34:S35,2)</f>
        <v>n.s.</v>
      </c>
      <c r="V35" s="56">
        <f>V34*100/V33/100</f>
        <v>0.31144556343796148</v>
      </c>
      <c r="Y35" t="s">
        <v>119</v>
      </c>
      <c r="Z35" s="52" t="str">
        <f>IF(Z34&lt;(50+(1.654*50)/SQRT(Z32)),"n.s.","")</f>
        <v>n.s.</v>
      </c>
      <c r="AA35" s="52" t="str">
        <f>IF(AA34&lt;(50+(1.654*50)/SQRT(AA32)),"n.s.","")</f>
        <v/>
      </c>
      <c r="AB35" s="52" t="str">
        <f>IF(AB34&lt;(50+(1.654*50)/SQRT(AB32)),"n.s.","")</f>
        <v>n.s.</v>
      </c>
      <c r="AG35" s="14" t="str">
        <f>HLOOKUP(AG34,Z34:AF35,2)</f>
        <v/>
      </c>
      <c r="AH35" s="56">
        <f>AH34*100/AH33/100</f>
        <v>5.8997804461992258E-2</v>
      </c>
      <c r="AJ35" t="s">
        <v>119</v>
      </c>
      <c r="AK35" s="52" t="str">
        <f>IF(AK34&lt;(50+(1.654*50)/SQRT(AK32)),"n.s.","")</f>
        <v>n.s.</v>
      </c>
      <c r="AL35" s="52" t="str">
        <f t="shared" ref="AL35:AV35" si="0">IF(AL34&lt;(50+(1.654*50)/SQRT(AL32)),"n.s.","")</f>
        <v>n.s.</v>
      </c>
      <c r="AM35" s="52" t="str">
        <f t="shared" si="0"/>
        <v>n.s.</v>
      </c>
      <c r="AN35" s="52" t="str">
        <f t="shared" si="0"/>
        <v>n.s.</v>
      </c>
      <c r="AO35" s="52" t="str">
        <f t="shared" si="0"/>
        <v>n.s.</v>
      </c>
      <c r="AP35" s="52" t="str">
        <f t="shared" si="0"/>
        <v/>
      </c>
      <c r="AQ35" s="52" t="str">
        <f t="shared" si="0"/>
        <v>n.s.</v>
      </c>
      <c r="AR35" s="52" t="str">
        <f t="shared" si="0"/>
        <v>n.s.</v>
      </c>
      <c r="AS35" s="52" t="str">
        <f t="shared" si="0"/>
        <v>n.s.</v>
      </c>
      <c r="AT35" s="52" t="str">
        <f t="shared" si="0"/>
        <v>n.s.</v>
      </c>
      <c r="AU35" s="52" t="str">
        <f t="shared" si="0"/>
        <v>n.s.</v>
      </c>
      <c r="AV35" s="52" t="str">
        <f t="shared" si="0"/>
        <v>n.s.</v>
      </c>
      <c r="AX35" s="14" t="str">
        <f>HLOOKUP(AX34,AK34:AV35,2)</f>
        <v/>
      </c>
      <c r="AY35" s="56">
        <f>AY34*100/AY33/100</f>
        <v>0.24903930754706821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4"/>
    </row>
    <row r="39" spans="1:51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X40" s="9"/>
    </row>
    <row r="41" spans="1:51" x14ac:dyDescent="0.35">
      <c r="A41" t="s">
        <v>19</v>
      </c>
      <c r="B41" s="14">
        <v>2.4443777410107358E-2</v>
      </c>
      <c r="C41" s="14">
        <v>0.20974312237880127</v>
      </c>
      <c r="D41" s="14">
        <v>3.4064028967596978E-2</v>
      </c>
      <c r="E41" s="14">
        <v>7.0082065389807952E-3</v>
      </c>
      <c r="F41" s="14">
        <v>0.10031753269640784</v>
      </c>
      <c r="G41" s="14">
        <v>-2.8995572073263185E-3</v>
      </c>
      <c r="H41" s="89">
        <f>MAX(B41:G41)</f>
        <v>0.20974312237880127</v>
      </c>
      <c r="V41" s="9"/>
      <c r="W41" s="9"/>
      <c r="X41" s="9"/>
      <c r="Y41" s="11" t="s">
        <v>19</v>
      </c>
      <c r="Z41" s="16">
        <v>0.17092993260753525</v>
      </c>
      <c r="AA41" s="16">
        <v>0.16727528420725618</v>
      </c>
      <c r="AB41" s="16">
        <v>7.8847962859222936E-2</v>
      </c>
      <c r="AC41" s="16">
        <v>3.3976392829630032E-2</v>
      </c>
      <c r="AD41" s="11"/>
      <c r="AE41" s="11"/>
      <c r="AF41" s="11"/>
      <c r="AG41" s="89">
        <f>MAX(Z41:AF41)</f>
        <v>0.17092993260753525</v>
      </c>
      <c r="AH41" s="11"/>
      <c r="AI41" s="11"/>
      <c r="AX41" s="9"/>
    </row>
    <row r="42" spans="1:51" s="17" customFormat="1" ht="15.5" x14ac:dyDescent="0.35">
      <c r="A42" s="17" t="s">
        <v>20</v>
      </c>
      <c r="B42" s="18">
        <v>5.9749825407487476E-4</v>
      </c>
      <c r="C42" s="18">
        <v>4.399217738520881E-2</v>
      </c>
      <c r="D42" s="18">
        <v>1.1603580695052861E-3</v>
      </c>
      <c r="E42" s="18">
        <v>4.9114958893013174E-5</v>
      </c>
      <c r="F42" s="18">
        <v>1.0063607366294854E-2</v>
      </c>
      <c r="G42" s="18">
        <v>8.4074319985579986E-6</v>
      </c>
      <c r="I42" s="24">
        <f>AVERAGE(B43:G43)</f>
        <v>0.93118605776625651</v>
      </c>
      <c r="P42"/>
      <c r="Q42"/>
      <c r="R42"/>
      <c r="S42"/>
      <c r="V42" s="21"/>
      <c r="W42" s="21"/>
      <c r="X42" s="21"/>
      <c r="Y42" s="22" t="s">
        <v>20</v>
      </c>
      <c r="Z42" s="23">
        <v>2.9217041861216542E-2</v>
      </c>
      <c r="AA42" s="23">
        <v>2.7981020706618329E-2</v>
      </c>
      <c r="AB42" s="23">
        <v>6.2170012470493998E-3</v>
      </c>
      <c r="AC42" s="23">
        <v>1.1543952697133351E-3</v>
      </c>
      <c r="AD42" s="22"/>
      <c r="AE42" s="22"/>
      <c r="AF42" s="22"/>
      <c r="AH42" s="42">
        <f>AVERAGE(Z43:AF43)</f>
        <v>1.6142364771149402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21"/>
    </row>
    <row r="43" spans="1:51" s="25" customFormat="1" ht="15.5" x14ac:dyDescent="0.35">
      <c r="A43" s="24" t="s">
        <v>21</v>
      </c>
      <c r="B43" s="24">
        <v>5.9749825407487474E-2</v>
      </c>
      <c r="C43" s="24">
        <v>4.399217738520881</v>
      </c>
      <c r="D43" s="24">
        <v>0.11603580695052861</v>
      </c>
      <c r="E43" s="24">
        <v>4.9114958893013176E-3</v>
      </c>
      <c r="F43" s="24">
        <v>1.0063607366294853</v>
      </c>
      <c r="G43" s="24">
        <v>8.407431998557999E-4</v>
      </c>
      <c r="H43" s="25">
        <f>MAX(B43:G43)</f>
        <v>4.399217738520881</v>
      </c>
      <c r="I43" s="29">
        <f>STDEV(B43:G43)</f>
        <v>1.7424289355866733</v>
      </c>
      <c r="J43" s="26"/>
      <c r="K43" s="26"/>
      <c r="L43" s="26"/>
      <c r="M43" s="26"/>
      <c r="N43" s="26"/>
      <c r="O43" s="26"/>
      <c r="P43"/>
      <c r="Q43"/>
      <c r="R43"/>
      <c r="S43"/>
      <c r="V43" s="26"/>
      <c r="W43" s="26"/>
      <c r="X43" s="26"/>
      <c r="Y43" s="25" t="s">
        <v>21</v>
      </c>
      <c r="Z43" s="24">
        <v>2.9217041861216542</v>
      </c>
      <c r="AA43" s="24">
        <v>2.7981020706618329</v>
      </c>
      <c r="AB43" s="24">
        <v>0.62170012470493996</v>
      </c>
      <c r="AC43" s="24">
        <v>0.11543952697133351</v>
      </c>
      <c r="AD43" s="28"/>
      <c r="AE43" s="29"/>
      <c r="AF43" s="29"/>
      <c r="AG43" s="25">
        <f>MAX(Z43:AF43)</f>
        <v>2.9217041861216542</v>
      </c>
      <c r="AH43" s="29">
        <f>STDEV(Z43:AF43)</f>
        <v>1.4540208919056752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26"/>
    </row>
    <row r="44" spans="1:51" x14ac:dyDescent="0.35">
      <c r="B44" s="14">
        <v>0.753134397345264</v>
      </c>
      <c r="C44" s="14">
        <v>6.0484669215725272E-3</v>
      </c>
      <c r="D44" s="14">
        <v>0.77479932728497736</v>
      </c>
      <c r="E44" s="14">
        <v>0.92772876116559078</v>
      </c>
      <c r="F44" s="14">
        <v>0.39841639476677582</v>
      </c>
      <c r="G44" s="14">
        <v>0.98057639786043838</v>
      </c>
      <c r="H44" s="14">
        <f>HLOOKUP(H43,B43:G44,2)</f>
        <v>0.98057639786043838</v>
      </c>
      <c r="I44" s="56">
        <f>I43*100/I42/100</f>
        <v>1.8711931101786885</v>
      </c>
      <c r="J44" s="9"/>
      <c r="K44" s="9"/>
      <c r="L44" s="9"/>
      <c r="M44" s="9"/>
      <c r="N44" s="9"/>
      <c r="O44" s="9"/>
      <c r="P44" s="14"/>
      <c r="Q44" s="14"/>
      <c r="R44" s="14"/>
      <c r="S44" s="14"/>
      <c r="T44" s="14"/>
      <c r="U44" s="14"/>
      <c r="V44" s="15"/>
      <c r="W44" s="15"/>
      <c r="X44" s="15"/>
      <c r="Y44" t="s">
        <v>111</v>
      </c>
      <c r="Z44" s="14">
        <v>2.4967578458348811E-2</v>
      </c>
      <c r="AA44" s="14">
        <v>2.7371633005786718E-2</v>
      </c>
      <c r="AB44" s="14">
        <v>0.30531350590474721</v>
      </c>
      <c r="AC44" s="14">
        <v>0.65626369456410594</v>
      </c>
      <c r="AD44" s="31"/>
      <c r="AE44" s="16"/>
      <c r="AF44" s="16"/>
      <c r="AG44" s="16">
        <v>9.3863405520113914E-5</v>
      </c>
      <c r="AH44" s="56">
        <f>AH43*100/AH42/100</f>
        <v>0.90074838012853486</v>
      </c>
      <c r="AI44" s="31"/>
      <c r="AW44" s="15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T45" s="14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X45" s="15"/>
      <c r="AY45" s="15"/>
    </row>
    <row r="46" spans="1:51" s="2" customFormat="1" ht="26" x14ac:dyDescent="0.6">
      <c r="A46" s="2" t="s">
        <v>22</v>
      </c>
      <c r="P46"/>
      <c r="Q46"/>
      <c r="R46"/>
      <c r="S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X49" s="9"/>
    </row>
    <row r="50" spans="1:51" ht="15.5" x14ac:dyDescent="0.35">
      <c r="A50" s="30" t="s">
        <v>33</v>
      </c>
      <c r="B50">
        <v>24</v>
      </c>
      <c r="C50">
        <v>25</v>
      </c>
      <c r="D50">
        <v>30</v>
      </c>
      <c r="E50">
        <v>81</v>
      </c>
      <c r="F50">
        <v>40</v>
      </c>
      <c r="G50">
        <v>29</v>
      </c>
      <c r="I50" s="24">
        <f>AVERAGE(B51:G51)</f>
        <v>46.352498257543623</v>
      </c>
      <c r="V50" s="9"/>
      <c r="W50" s="9"/>
      <c r="X50" s="9"/>
      <c r="Y50" s="31" t="s">
        <v>33</v>
      </c>
      <c r="Z50" s="11">
        <v>25</v>
      </c>
      <c r="AA50" s="11">
        <v>84</v>
      </c>
      <c r="AB50" s="11">
        <v>78</v>
      </c>
      <c r="AC50" s="11">
        <v>33</v>
      </c>
      <c r="AD50" s="9"/>
      <c r="AE50" s="9"/>
      <c r="AF50" s="9"/>
      <c r="AH50" s="42">
        <f>AVERAGE(Z51:AF51)</f>
        <v>46.026073223886023</v>
      </c>
      <c r="AI50" s="11"/>
      <c r="AX50" s="9"/>
    </row>
    <row r="51" spans="1:51" s="24" customFormat="1" ht="15.5" x14ac:dyDescent="0.35">
      <c r="A51" s="34" t="s">
        <v>34</v>
      </c>
      <c r="B51" s="24">
        <v>40</v>
      </c>
      <c r="C51" s="24">
        <v>42.372881355932201</v>
      </c>
      <c r="D51" s="24">
        <v>49.180327868852459</v>
      </c>
      <c r="E51" s="24">
        <v>48.795180722891565</v>
      </c>
      <c r="F51" s="24">
        <v>56.338028169014088</v>
      </c>
      <c r="G51" s="24">
        <v>41.428571428571431</v>
      </c>
      <c r="H51" s="25">
        <f>MAX(B51:G51)</f>
        <v>56.338028169014088</v>
      </c>
      <c r="I51" s="29">
        <f>STDEV(B51:G51)</f>
        <v>6.2307425843593531</v>
      </c>
      <c r="P51"/>
      <c r="Q51"/>
      <c r="R51"/>
      <c r="S51"/>
      <c r="Y51" s="34" t="s">
        <v>34</v>
      </c>
      <c r="Z51" s="24">
        <v>40.983606557377051</v>
      </c>
      <c r="AA51" s="24">
        <v>50.299401197604787</v>
      </c>
      <c r="AB51" s="24">
        <v>46.987951807228917</v>
      </c>
      <c r="AC51" s="24">
        <v>45.833333333333336</v>
      </c>
      <c r="AG51" s="25">
        <f>MAX(Z51:AF51)</f>
        <v>50.299401197604787</v>
      </c>
      <c r="AH51" s="29">
        <f>STDEV(Z51:AF51)</f>
        <v>3.8578993043851133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51" x14ac:dyDescent="0.35">
      <c r="A52" t="s">
        <v>119</v>
      </c>
      <c r="B52" s="52" t="str">
        <f t="shared" ref="B52:G52" si="1">IF(B51&lt;(50+(1.654*50)/SQRT(B49)),"n.s.","")</f>
        <v>n.s.</v>
      </c>
      <c r="C52" s="52" t="str">
        <f t="shared" si="1"/>
        <v>n.s.</v>
      </c>
      <c r="D52" s="52" t="str">
        <f t="shared" si="1"/>
        <v>n.s.</v>
      </c>
      <c r="E52" s="52" t="str">
        <f t="shared" si="1"/>
        <v>n.s.</v>
      </c>
      <c r="F52" s="52" t="str">
        <f t="shared" si="1"/>
        <v>n.s.</v>
      </c>
      <c r="G52" s="52" t="str">
        <f t="shared" si="1"/>
        <v>n.s.</v>
      </c>
      <c r="H52" s="14" t="str">
        <f>HLOOKUP(H51,B51:G52,2)</f>
        <v>n.s.</v>
      </c>
      <c r="I52" s="56">
        <f>I51*100/I50/100</f>
        <v>0.13442085795980444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8.3819866309667923E-2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4"/>
    </row>
    <row r="56" spans="1:51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X57" s="9"/>
    </row>
    <row r="58" spans="1:51" x14ac:dyDescent="0.35">
      <c r="A58" t="s">
        <v>19</v>
      </c>
      <c r="B58" s="84">
        <v>-3.4169493507007716E-2</v>
      </c>
      <c r="C58" s="14">
        <v>0.16004788136214607</v>
      </c>
      <c r="D58" s="14"/>
      <c r="E58" s="14">
        <v>0.85879385374740991</v>
      </c>
      <c r="F58" s="14"/>
      <c r="G58" s="14"/>
      <c r="H58" s="89">
        <f>MAX(B58:G58)</f>
        <v>0.85879385374740991</v>
      </c>
      <c r="V58" s="9"/>
      <c r="W58" s="9"/>
      <c r="X58" s="9"/>
      <c r="Y58" s="11" t="s">
        <v>19</v>
      </c>
      <c r="Z58" s="16">
        <v>4.2361986156445743E-2</v>
      </c>
      <c r="AA58" s="16">
        <v>0.6517969315242178</v>
      </c>
      <c r="AB58" s="16">
        <v>0.79746093146566865</v>
      </c>
      <c r="AC58" s="16"/>
      <c r="AD58" s="11"/>
      <c r="AE58" s="11"/>
      <c r="AF58" s="11"/>
      <c r="AG58" s="89">
        <f>MAX(Z58:AF58)</f>
        <v>0.79746093146566865</v>
      </c>
      <c r="AH58" s="11"/>
      <c r="AI58" s="11"/>
      <c r="AX58" s="9"/>
    </row>
    <row r="59" spans="1:51" s="17" customFormat="1" ht="15.5" x14ac:dyDescent="0.35">
      <c r="A59" s="17" t="s">
        <v>20</v>
      </c>
      <c r="B59" s="18">
        <v>1.1675542865254424E-3</v>
      </c>
      <c r="C59" s="18">
        <v>2.5615324328511581E-2</v>
      </c>
      <c r="D59" s="18"/>
      <c r="E59" s="18">
        <v>0.73752688323432769</v>
      </c>
      <c r="F59" s="18"/>
      <c r="G59" s="18"/>
      <c r="I59" s="24">
        <f>AVERAGE(B60:G60)</f>
        <v>25.47699206164549</v>
      </c>
      <c r="R59"/>
      <c r="S59"/>
      <c r="V59" s="21"/>
      <c r="W59" s="21"/>
      <c r="X59" s="21"/>
      <c r="Y59" s="22" t="s">
        <v>20</v>
      </c>
      <c r="Z59" s="23">
        <v>1.7945378711189007E-3</v>
      </c>
      <c r="AA59" s="23">
        <v>0.42483923994438588</v>
      </c>
      <c r="AB59" s="23">
        <v>0.63594393721409193</v>
      </c>
      <c r="AC59" s="23"/>
      <c r="AD59" s="22"/>
      <c r="AE59" s="22"/>
      <c r="AF59" s="22"/>
      <c r="AH59" s="42">
        <f>AVERAGE(Z60:AF60)</f>
        <v>35.419257167653221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21"/>
    </row>
    <row r="60" spans="1:51" s="25" customFormat="1" ht="15.5" x14ac:dyDescent="0.35">
      <c r="A60" s="24" t="s">
        <v>21</v>
      </c>
      <c r="B60" s="24">
        <v>0.11675542865254424</v>
      </c>
      <c r="C60" s="24">
        <v>2.5615324328511582</v>
      </c>
      <c r="D60" s="24"/>
      <c r="E60" s="24">
        <v>73.752688323432764</v>
      </c>
      <c r="F60" s="24"/>
      <c r="G60" s="24"/>
      <c r="H60" s="25">
        <f>MAX(B60:G60)</f>
        <v>73.752688323432764</v>
      </c>
      <c r="I60" s="29">
        <f>STDEV(B60:G60)</f>
        <v>41.825845727496308</v>
      </c>
      <c r="J60" s="26"/>
      <c r="K60" s="26"/>
      <c r="L60" s="26"/>
      <c r="M60" s="26"/>
      <c r="N60" s="26"/>
      <c r="O60" s="26"/>
      <c r="P60" s="26"/>
      <c r="Q60" s="26"/>
      <c r="R60"/>
      <c r="S60"/>
      <c r="V60" s="26"/>
      <c r="W60" s="26"/>
      <c r="X60" s="26"/>
      <c r="Y60" s="25" t="s">
        <v>21</v>
      </c>
      <c r="Z60" s="24">
        <v>0.17945378711189006</v>
      </c>
      <c r="AA60" s="24">
        <v>42.483923994438591</v>
      </c>
      <c r="AB60" s="24">
        <v>63.59439372140919</v>
      </c>
      <c r="AC60" s="24"/>
      <c r="AD60" s="28"/>
      <c r="AE60" s="29"/>
      <c r="AF60" s="29"/>
      <c r="AG60" s="25">
        <f>MAX(Z60:AF60)</f>
        <v>63.59439372140919</v>
      </c>
      <c r="AH60" s="29">
        <f>STDEV(Z60:AF60)</f>
        <v>32.292348780287639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 s="26"/>
    </row>
    <row r="61" spans="1:51" s="14" customFormat="1" x14ac:dyDescent="0.35">
      <c r="A61" s="14" t="s">
        <v>111</v>
      </c>
      <c r="B61" s="14">
        <v>0.80439783674057019</v>
      </c>
      <c r="C61" s="14">
        <v>0.24311885181126078</v>
      </c>
      <c r="E61" s="14">
        <v>5.0914897988182834E-17</v>
      </c>
      <c r="G61" s="15"/>
      <c r="H61" s="14">
        <f>HLOOKUP(H60,B60:G61,2)</f>
        <v>5.0914897988182834E-17</v>
      </c>
      <c r="I61" s="56">
        <f>I60*100/I59/100</f>
        <v>1.6417105137958301</v>
      </c>
      <c r="J61" s="15"/>
      <c r="K61" s="15"/>
      <c r="L61" s="15"/>
      <c r="M61" s="15"/>
      <c r="N61" s="15"/>
      <c r="O61" s="15"/>
      <c r="P61" s="15"/>
      <c r="Q61" s="15"/>
      <c r="V61" s="15"/>
      <c r="W61" s="15"/>
      <c r="X61" s="15"/>
      <c r="Y61" s="14" t="s">
        <v>111</v>
      </c>
      <c r="Z61" s="16">
        <v>0.75656297488999469</v>
      </c>
      <c r="AA61" s="16">
        <v>7.045875936883803E-8</v>
      </c>
      <c r="AB61" s="16">
        <v>1.9020891418322789E-13</v>
      </c>
      <c r="AC61" s="16"/>
      <c r="AD61" s="43"/>
      <c r="AE61" s="16"/>
      <c r="AF61" s="16"/>
      <c r="AG61" s="14">
        <f>HLOOKUP(AG60,AA60:AF61,2)</f>
        <v>1.9020891418322789E-13</v>
      </c>
      <c r="AH61" s="56">
        <f>AH60*100/AH59/100</f>
        <v>0.91171727931603141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Q62" s="9"/>
      <c r="T62" s="14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X62" s="15"/>
      <c r="AY62" s="15"/>
    </row>
    <row r="63" spans="1:51" s="2" customFormat="1" ht="26" x14ac:dyDescent="0.6">
      <c r="A63" s="2" t="s">
        <v>22</v>
      </c>
      <c r="R63"/>
      <c r="S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X65" s="9"/>
    </row>
    <row r="66" spans="1:50" x14ac:dyDescent="0.35">
      <c r="A66" s="30" t="s">
        <v>32</v>
      </c>
      <c r="B66">
        <v>42</v>
      </c>
      <c r="C66">
        <v>43</v>
      </c>
      <c r="E66">
        <v>53</v>
      </c>
      <c r="V66" s="9"/>
      <c r="W66" s="9"/>
      <c r="X66" s="9"/>
      <c r="Y66" s="31" t="s">
        <v>32</v>
      </c>
      <c r="Z66" s="11">
        <v>43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  <c r="AX66" s="9"/>
    </row>
    <row r="67" spans="1:50" ht="15.5" x14ac:dyDescent="0.35">
      <c r="A67" s="30" t="s">
        <v>33</v>
      </c>
      <c r="B67">
        <v>29</v>
      </c>
      <c r="C67">
        <v>27</v>
      </c>
      <c r="E67">
        <v>43</v>
      </c>
      <c r="I67" s="24">
        <f>AVERAGE(B68:G68)</f>
        <v>70.990130731245259</v>
      </c>
      <c r="V67" s="9"/>
      <c r="W67" s="9"/>
      <c r="X67" s="9"/>
      <c r="Y67" s="31" t="s">
        <v>33</v>
      </c>
      <c r="Z67" s="11">
        <v>26</v>
      </c>
      <c r="AA67" s="11">
        <v>43</v>
      </c>
      <c r="AB67" s="11">
        <v>42</v>
      </c>
      <c r="AC67" s="11"/>
      <c r="AD67" s="9"/>
      <c r="AE67" s="9"/>
      <c r="AF67" s="9"/>
      <c r="AH67" s="42">
        <f>AVERAGE(Z68:AF68)</f>
        <v>73.124989842848549</v>
      </c>
      <c r="AI67" s="11"/>
      <c r="AX67" s="9"/>
    </row>
    <row r="68" spans="1:50" s="24" customFormat="1" ht="15.5" x14ac:dyDescent="0.35">
      <c r="A68" s="34" t="s">
        <v>34</v>
      </c>
      <c r="B68" s="24">
        <v>69.047619047619051</v>
      </c>
      <c r="C68" s="24">
        <v>62.790697674418603</v>
      </c>
      <c r="E68" s="24">
        <v>81.132075471698116</v>
      </c>
      <c r="H68" s="25">
        <f>MAX(B68:G68)</f>
        <v>81.132075471698116</v>
      </c>
      <c r="I68" s="29">
        <f>STDEV(B68:G68)</f>
        <v>9.32370895118469</v>
      </c>
      <c r="R68"/>
      <c r="S68"/>
      <c r="Y68" s="34" t="s">
        <v>34</v>
      </c>
      <c r="Z68" s="24">
        <v>60.465116279069768</v>
      </c>
      <c r="AA68" s="24">
        <v>81.132075471698116</v>
      </c>
      <c r="AB68" s="24">
        <v>77.777777777777771</v>
      </c>
      <c r="AG68" s="25">
        <f>MAX(Z68:AF68)</f>
        <v>81.132075471698116</v>
      </c>
      <c r="AH68" s="29">
        <f>STDEV(Z68:AF68)</f>
        <v>11.091308635278745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50" x14ac:dyDescent="0.35">
      <c r="A69" t="s">
        <v>119</v>
      </c>
      <c r="B69" s="52" t="str">
        <f>IF(B68&lt;(50+(1.654*50)/SQRT(B66)),"n.s.","")</f>
        <v/>
      </c>
      <c r="C69" s="52" t="str">
        <f>IF(C68&lt;(50+(1.654*50)/SQRT(C66)),"n.s.","")</f>
        <v/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0.13133810087605596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0.15167603659316539</v>
      </c>
    </row>
  </sheetData>
  <conditionalFormatting sqref="A9:G9 A17:G17 T17:AF17 T9:AF9 AW9:XFD9 AW17:XFD17 AI9 AI17">
    <cfRule type="dataBar" priority="3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{BA5C98C2-354D-4BF7-A0ED-22E4F6201F83}</x14:id>
        </ext>
      </extLst>
    </cfRule>
  </conditionalFormatting>
  <conditionalFormatting sqref="A26:G26 A34:G34 J34:T34 J26:T26 AI26:AW26 AI34:AW34 W26:AF26 W34:AF34 AZ26:XFD26 AZ34:XFD34">
    <cfRule type="dataBar" priority="3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{8A3EC7AF-423C-4160-A7A0-8C14066BBA2C}</x14:id>
        </ext>
      </extLst>
    </cfRule>
  </conditionalFormatting>
  <conditionalFormatting sqref="A43:G43 A51:G51 T51:AF51 T43:AF43 AX43:XFD43 AX51:XFD51 AI43 AI51 J51:O51 J43:O43">
    <cfRule type="dataBar" priority="3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{210A77C6-BAE3-4829-AD2D-EC766F2CD098}</x14:id>
        </ext>
      </extLst>
    </cfRule>
  </conditionalFormatting>
  <conditionalFormatting sqref="A60:G60 A68:G68 T68:AF68 T60:AF60 AX60:XFD60 AX68:XFD68 AI60 AI68 J68:Q68 J60:Q60">
    <cfRule type="dataBar" priority="3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{1E900424-EF34-4402-9609-0A1ABE4F35B7}</x14:id>
        </ext>
      </extLst>
    </cfRule>
  </conditionalFormatting>
  <conditionalFormatting sqref="B10:G10">
    <cfRule type="cellIs" dxfId="758" priority="285" operator="greaterThan">
      <formula>0.05</formula>
    </cfRule>
  </conditionalFormatting>
  <conditionalFormatting sqref="Z10:AC10">
    <cfRule type="cellIs" dxfId="757" priority="284" operator="greaterThan">
      <formula>0.05</formula>
    </cfRule>
  </conditionalFormatting>
  <conditionalFormatting sqref="J10:L10">
    <cfRule type="cellIs" dxfId="756" priority="283" operator="greaterThan">
      <formula>0.05</formula>
    </cfRule>
  </conditionalFormatting>
  <conditionalFormatting sqref="U10">
    <cfRule type="cellIs" dxfId="755" priority="280" operator="greaterThan">
      <formula>0.05</formula>
    </cfRule>
  </conditionalFormatting>
  <conditionalFormatting sqref="U34 U26">
    <cfRule type="dataBar" priority="2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{1084219F-06B4-46D9-B4AE-875A82770D5D}</x14:id>
        </ext>
      </extLst>
    </cfRule>
  </conditionalFormatting>
  <conditionalFormatting sqref="B27:G27">
    <cfRule type="cellIs" dxfId="754" priority="274" operator="greaterThan">
      <formula>0.05</formula>
    </cfRule>
  </conditionalFormatting>
  <conditionalFormatting sqref="Z27:AC27">
    <cfRule type="cellIs" dxfId="753" priority="273" operator="greaterThan">
      <formula>0.05</formula>
    </cfRule>
  </conditionalFormatting>
  <conditionalFormatting sqref="J27:L27">
    <cfRule type="cellIs" dxfId="752" priority="272" operator="greaterThan">
      <formula>0.05</formula>
    </cfRule>
  </conditionalFormatting>
  <conditionalFormatting sqref="AK27:AV27">
    <cfRule type="cellIs" dxfId="751" priority="271" operator="greaterThan">
      <formula>0.05</formula>
    </cfRule>
  </conditionalFormatting>
  <conditionalFormatting sqref="U27">
    <cfRule type="cellIs" dxfId="750" priority="268" operator="greaterThan">
      <formula>0.05</formula>
    </cfRule>
  </conditionalFormatting>
  <conditionalFormatting sqref="B44:G44">
    <cfRule type="cellIs" dxfId="749" priority="261" operator="greaterThan">
      <formula>0.05</formula>
    </cfRule>
  </conditionalFormatting>
  <conditionalFormatting sqref="Z44:AC44">
    <cfRule type="cellIs" dxfId="748" priority="260" operator="greaterThan">
      <formula>0.05</formula>
    </cfRule>
  </conditionalFormatting>
  <conditionalFormatting sqref="U44">
    <cfRule type="cellIs" dxfId="747" priority="256" operator="greaterThan">
      <formula>0.05</formula>
    </cfRule>
  </conditionalFormatting>
  <conditionalFormatting sqref="A61:G61 AI61:XFD61 J61:AF61">
    <cfRule type="cellIs" dxfId="746" priority="253" operator="greaterThan">
      <formula>0.05</formula>
    </cfRule>
  </conditionalFormatting>
  <conditionalFormatting sqref="AX26">
    <cfRule type="dataBar" priority="2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{6BD625CC-387E-4A47-B62C-2F63F9FE3F76}</x14:id>
        </ext>
      </extLst>
    </cfRule>
  </conditionalFormatting>
  <conditionalFormatting sqref="AX34">
    <cfRule type="dataBar" priority="2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{CE439910-1292-4020-9F1B-379F3AE381C8}</x14:id>
        </ext>
      </extLst>
    </cfRule>
  </conditionalFormatting>
  <conditionalFormatting sqref="AX27">
    <cfRule type="cellIs" dxfId="745" priority="240" operator="greaterThan">
      <formula>0.05</formula>
    </cfRule>
  </conditionalFormatting>
  <conditionalFormatting sqref="U35">
    <cfRule type="cellIs" dxfId="744" priority="235" operator="greaterThan">
      <formula>0.05</formula>
    </cfRule>
  </conditionalFormatting>
  <conditionalFormatting sqref="AX35">
    <cfRule type="cellIs" dxfId="743" priority="230" operator="greaterThan">
      <formula>0.05</formula>
    </cfRule>
  </conditionalFormatting>
  <conditionalFormatting sqref="I17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{DB4BC13F-6C9C-4CAE-9BDF-0F80C09D31C8}</x14:id>
        </ext>
      </extLst>
    </cfRule>
  </conditionalFormatting>
  <conditionalFormatting sqref="I26 I34">
    <cfRule type="dataBar" priority="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{BAF08C0E-971F-4D40-A8BD-D7AFFA254F8A}</x14:id>
        </ext>
      </extLst>
    </cfRule>
  </conditionalFormatting>
  <conditionalFormatting sqref="I9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{5C3BDB48-4D04-4ACA-90D9-5C9AE63B30A2}</x14:id>
        </ext>
      </extLst>
    </cfRule>
  </conditionalFormatting>
  <conditionalFormatting sqref="I43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{555120AA-3148-4A3D-9B1A-E0D9D3E659FE}</x14:id>
        </ext>
      </extLst>
    </cfRule>
  </conditionalFormatting>
  <conditionalFormatting sqref="I51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{66683B1C-BD53-4D11-8318-35A8A1070104}</x14:id>
        </ext>
      </extLst>
    </cfRule>
  </conditionalFormatting>
  <conditionalFormatting sqref="I60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{A36ADA81-DE03-4E8F-9B9D-90F395073815}</x14:id>
        </ext>
      </extLst>
    </cfRule>
  </conditionalFormatting>
  <conditionalFormatting sqref="I68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{874FF1C4-4FDF-45B8-B5A0-E656F010BB18}</x14:id>
        </ext>
      </extLst>
    </cfRule>
  </conditionalFormatting>
  <conditionalFormatting sqref="AH14">
    <cfRule type="cellIs" dxfId="742" priority="66" operator="greaterThan">
      <formula>0.94999</formula>
    </cfRule>
    <cfRule type="cellIs" dxfId="741" priority="67" operator="greaterThan">
      <formula>0.66999</formula>
    </cfRule>
    <cfRule type="cellIs" dxfId="740" priority="68" operator="greaterThan">
      <formula>66.999</formula>
    </cfRule>
    <cfRule type="cellIs" dxfId="739" priority="69" operator="greaterThan">
      <formula>",94999"</formula>
    </cfRule>
    <cfRule type="cellIs" dxfId="738" priority="70" operator="greaterThan">
      <formula>",66999"</formula>
    </cfRule>
  </conditionalFormatting>
  <conditionalFormatting sqref="AH31">
    <cfRule type="cellIs" dxfId="737" priority="61" operator="greaterThan">
      <formula>0.94999</formula>
    </cfRule>
    <cfRule type="cellIs" dxfId="736" priority="62" operator="greaterThan">
      <formula>0.66999</formula>
    </cfRule>
    <cfRule type="cellIs" dxfId="735" priority="63" operator="greaterThan">
      <formula>66.999</formula>
    </cfRule>
    <cfRule type="cellIs" dxfId="734" priority="64" operator="greaterThan">
      <formula>",94999"</formula>
    </cfRule>
    <cfRule type="cellIs" dxfId="733" priority="65" operator="greaterThan">
      <formula>",66999"</formula>
    </cfRule>
  </conditionalFormatting>
  <conditionalFormatting sqref="AH26 AH34">
    <cfRule type="dataBar" priority="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{4A0C6CD4-CD30-4932-A5A6-D09D3D4A77C9}</x14:id>
        </ext>
      </extLst>
    </cfRule>
  </conditionalFormatting>
  <conditionalFormatting sqref="AH48">
    <cfRule type="cellIs" dxfId="732" priority="55" operator="greaterThan">
      <formula>0.94999</formula>
    </cfRule>
    <cfRule type="cellIs" dxfId="731" priority="56" operator="greaterThan">
      <formula>0.66999</formula>
    </cfRule>
    <cfRule type="cellIs" dxfId="730" priority="57" operator="greaterThan">
      <formula>66.999</formula>
    </cfRule>
    <cfRule type="cellIs" dxfId="729" priority="58" operator="greaterThan">
      <formula>",94999"</formula>
    </cfRule>
    <cfRule type="cellIs" dxfId="728" priority="59" operator="greaterThan">
      <formula>",66999"</formula>
    </cfRule>
  </conditionalFormatting>
  <conditionalFormatting sqref="AH65">
    <cfRule type="cellIs" dxfId="727" priority="50" operator="greaterThan">
      <formula>0.94999</formula>
    </cfRule>
    <cfRule type="cellIs" dxfId="726" priority="51" operator="greaterThan">
      <formula>0.66999</formula>
    </cfRule>
    <cfRule type="cellIs" dxfId="725" priority="52" operator="greaterThan">
      <formula>66.999</formula>
    </cfRule>
    <cfRule type="cellIs" dxfId="724" priority="53" operator="greaterThan">
      <formula>",94999"</formula>
    </cfRule>
    <cfRule type="cellIs" dxfId="723" priority="54" operator="greaterThan">
      <formula>",66999"</formula>
    </cfRule>
  </conditionalFormatting>
  <conditionalFormatting sqref="AH43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{115AEEC1-03F9-4FD8-8F00-9ED4DB1F8230}</x14:id>
        </ext>
      </extLst>
    </cfRule>
  </conditionalFormatting>
  <conditionalFormatting sqref="AH60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{2D6549BF-7612-4C8E-818C-5C26CB97FAB0}</x14:id>
        </ext>
      </extLst>
    </cfRule>
  </conditionalFormatting>
  <conditionalFormatting sqref="AH51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{858184CD-BFEF-4E1C-8E3B-B655BA7EDA58}</x14:id>
        </ext>
      </extLst>
    </cfRule>
  </conditionalFormatting>
  <conditionalFormatting sqref="AH68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{FBEB9D13-A016-4811-B898-C8004A4369B6}</x14:id>
        </ext>
      </extLst>
    </cfRule>
  </conditionalFormatting>
  <conditionalFormatting sqref="AH17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{D7CA9D87-02A5-413A-9149-A2CFE5F253F1}</x14:id>
        </ext>
      </extLst>
    </cfRule>
  </conditionalFormatting>
  <conditionalFormatting sqref="AH9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{1D40BED1-B416-41FA-AEA3-85E5C41F4AC2}</x14:id>
        </ext>
      </extLst>
    </cfRule>
  </conditionalFormatting>
  <conditionalFormatting sqref="AY26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{9048A52D-3E2C-4878-9683-487906533A51}</x14:id>
        </ext>
      </extLst>
    </cfRule>
  </conditionalFormatting>
  <conditionalFormatting sqref="AY34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{871FFB5D-D9F7-47C0-B15B-120D17EEFC9D}</x14:id>
        </ext>
      </extLst>
    </cfRule>
  </conditionalFormatting>
  <conditionalFormatting sqref="V26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{BB353014-9651-4D90-B7DC-8644DA9FDC19}</x14:id>
        </ext>
      </extLst>
    </cfRule>
  </conditionalFormatting>
  <conditionalFormatting sqref="V34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{5F2BC03E-47DE-4B91-AAC4-73109B6E53B0}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{3E4E12ED-CBE7-460E-AC72-25614F5C967D}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{20499D6A-B879-4794-8B97-E493CAF055BD}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{BB1B21D1-E353-47AB-9AB1-3048532B4AF5}</x14:id>
        </ext>
      </extLst>
    </cfRule>
  </conditionalFormatting>
  <conditionalFormatting sqref="H10">
    <cfRule type="cellIs" dxfId="722" priority="36" operator="greaterThan">
      <formula>0.05</formula>
    </cfRule>
  </conditionalFormatting>
  <conditionalFormatting sqref="H27">
    <cfRule type="cellIs" dxfId="721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{20F1E957-B5C8-49AC-998F-28854313BC93}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{AFD798A2-7D8C-47D9-9759-DF28205BB7AD}</x14:id>
        </ext>
      </extLst>
    </cfRule>
  </conditionalFormatting>
  <conditionalFormatting sqref="H44">
    <cfRule type="cellIs" dxfId="720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{B17253D6-6FD9-42B8-8789-CBFC62F58EDF}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{48A75105-6D2D-4722-AD96-7764DD096AF0}</x14:id>
        </ext>
      </extLst>
    </cfRule>
  </conditionalFormatting>
  <conditionalFormatting sqref="H61">
    <cfRule type="cellIs" dxfId="719" priority="29" operator="greaterThan">
      <formula>0.05</formula>
    </cfRule>
  </conditionalFormatting>
  <conditionalFormatting sqref="H52">
    <cfRule type="cellIs" dxfId="718" priority="28" operator="greaterThan">
      <formula>0.05</formula>
    </cfRule>
  </conditionalFormatting>
  <conditionalFormatting sqref="H35">
    <cfRule type="cellIs" dxfId="717" priority="27" operator="greaterThan">
      <formula>0.05</formula>
    </cfRule>
  </conditionalFormatting>
  <conditionalFormatting sqref="H18">
    <cfRule type="cellIs" dxfId="716" priority="26" operator="greaterThan">
      <formula>0.05</formula>
    </cfRule>
  </conditionalFormatting>
  <conditionalFormatting sqref="H69">
    <cfRule type="cellIs" dxfId="715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{C1383B39-1AD9-45B7-8B16-9B22A671D05E}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{1D82409C-3BFE-468D-AC4D-892B5A00570C}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{2C45D31C-C12C-401C-B2A4-7FC259EE23E4}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{D4F0AFCD-0445-4D1A-BF05-DB57D0044652}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{1C7B88D2-F2C0-4DAC-A0B6-D6182AE05282}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{3E659097-C57C-4738-8299-F77E32E183DA}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{453D8A21-869A-48BE-9F2E-BFA37CE4DD08}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{94FAB063-D160-4A0E-97A4-F2E700B99E73}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{BF358FA1-6A28-405D-AA7D-B0963AA610E8}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{7E412096-7E8E-4212-9F6C-2BB53225E172}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{887605FF-7292-40FE-8089-59F9A5C9B90E}</x14:id>
        </ext>
      </extLst>
    </cfRule>
  </conditionalFormatting>
  <conditionalFormatting sqref="AG10">
    <cfRule type="cellIs" dxfId="714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{5E9C4C38-1987-46DF-A5DD-10B9CA2EBC29}</x14:id>
        </ext>
      </extLst>
    </cfRule>
  </conditionalFormatting>
  <conditionalFormatting sqref="AG27">
    <cfRule type="cellIs" dxfId="713" priority="11" operator="greaterThan">
      <formula>0.05</formula>
    </cfRule>
  </conditionalFormatting>
  <conditionalFormatting sqref="AG61">
    <cfRule type="cellIs" dxfId="712" priority="10" operator="greaterThan">
      <formula>0.05</formula>
    </cfRule>
  </conditionalFormatting>
  <conditionalFormatting sqref="AG44">
    <cfRule type="cellIs" dxfId="711" priority="9" operator="greaterThan">
      <formula>0.05</formula>
    </cfRule>
  </conditionalFormatting>
  <conditionalFormatting sqref="AG18">
    <cfRule type="cellIs" dxfId="710" priority="8" operator="greaterThan">
      <formula>0.05</formula>
    </cfRule>
  </conditionalFormatting>
  <conditionalFormatting sqref="AG35">
    <cfRule type="cellIs" dxfId="709" priority="7" operator="greaterThan">
      <formula>0.05</formula>
    </cfRule>
  </conditionalFormatting>
  <conditionalFormatting sqref="AG52">
    <cfRule type="cellIs" dxfId="708" priority="6" operator="greaterThan">
      <formula>0.05</formula>
    </cfRule>
  </conditionalFormatting>
  <conditionalFormatting sqref="AG69">
    <cfRule type="cellIs" dxfId="707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{5A491F60-3E13-4D58-A817-E9ECE8BC8B00}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{EB16C56D-7C66-4671-8613-C3902084D3A8}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{C62D778D-210A-449B-918E-D15637A85706}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{184E9892-7EED-4C73-B4D6-F842BF07FA23}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A5C98C2-354D-4BF7-A0ED-22E4F6201F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T17:AF17 T9:AF9 AW9:XFD9 AW17:XFD17 AI9 AI17</xm:sqref>
        </x14:conditionalFormatting>
        <x14:conditionalFormatting xmlns:xm="http://schemas.microsoft.com/office/excel/2006/main">
          <x14:cfRule type="dataBar" id="{8A3EC7AF-423C-4160-A7A0-8C14066BBA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J34:T34 J26:T26 AI26:AW26 AI34:AW34 W26:AF26 W34:AF34 AZ26:XFD26 AZ34:XFD34</xm:sqref>
        </x14:conditionalFormatting>
        <x14:conditionalFormatting xmlns:xm="http://schemas.microsoft.com/office/excel/2006/main">
          <x14:cfRule type="dataBar" id="{210A77C6-BAE3-4829-AD2D-EC766F2CD0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T51:AF51 T43:AF43 AX43:XFD43 AX51:XFD51 AI43 AI51 J51:O51 J43:O43</xm:sqref>
        </x14:conditionalFormatting>
        <x14:conditionalFormatting xmlns:xm="http://schemas.microsoft.com/office/excel/2006/main">
          <x14:cfRule type="dataBar" id="{1E900424-EF34-4402-9609-0A1ABE4F35B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T68:AF68 T60:AF60 AX60:XFD60 AX68:XFD68 AI60 AI68 J68:Q68 J60:Q60</xm:sqref>
        </x14:conditionalFormatting>
        <x14:conditionalFormatting xmlns:xm="http://schemas.microsoft.com/office/excel/2006/main">
          <x14:cfRule type="dataBar" id="{1084219F-06B4-46D9-B4AE-875A82770D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U34 U26</xm:sqref>
        </x14:conditionalFormatting>
        <x14:conditionalFormatting xmlns:xm="http://schemas.microsoft.com/office/excel/2006/main">
          <x14:cfRule type="dataBar" id="{6BD625CC-387E-4A47-B62C-2F63F9FE3F7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CE439910-1292-4020-9F1B-379F3AE381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DB4BC13F-6C9C-4CAE-9BDF-0F80C09D31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BAF08C0E-971F-4D40-A8BD-D7AFFA254F8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5C3BDB48-4D04-4ACA-90D9-5C9AE63B30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555120AA-3148-4A3D-9B1A-E0D9D3E659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66683B1C-BD53-4D11-8318-35A8A107010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A36ADA81-DE03-4E8F-9B9D-90F3950738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874FF1C4-4FDF-45B8-B5A0-E656F010BB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4A0C6CD4-CD30-4932-A5A6-D09D3D4A77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115AEEC1-03F9-4FD8-8F00-9ED4DB1F82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2D6549BF-7612-4C8E-818C-5C26CB97FA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858184CD-BFEF-4E1C-8E3B-B655BA7EDA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FBEB9D13-A016-4811-B898-C8004A4369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D7CA9D87-02A5-413A-9149-A2CFE5F253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1D40BED1-B416-41FA-AEA3-85E5C41F4A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9048A52D-3E2C-4878-9683-487906533A5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871FFB5D-D9F7-47C0-B15B-120D17EEFC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BB353014-9651-4D90-B7DC-8644DA9FDC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5F2BC03E-47DE-4B91-AAC4-73109B6E53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3E4E12ED-CBE7-460E-AC72-25614F5C96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20499D6A-B879-4794-8B97-E493CAF055B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BB1B21D1-E353-47AB-9AB1-3048532B4A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20F1E957-B5C8-49AC-998F-28854313BC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AFD798A2-7D8C-47D9-9759-DF28205BB7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B17253D6-6FD9-42B8-8789-CBFC62F58E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48A75105-6D2D-4722-AD96-7764DD096A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C1383B39-1AD9-45B7-8B16-9B22A671D05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1D82409C-3BFE-468D-AC4D-892B5A00570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2C45D31C-C12C-401C-B2A4-7FC259EE23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4F0AFCD-0445-4D1A-BF05-DB57D00446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1C7B88D2-F2C0-4DAC-A0B6-D6182AE0528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3E659097-C57C-4738-8299-F77E32E183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453D8A21-869A-48BE-9F2E-BFA37CE4DD0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94FAB063-D160-4A0E-97A4-F2E700B99E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BF358FA1-6A28-405D-AA7D-B0963AA610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7E412096-7E8E-4212-9F6C-2BB53225E17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887605FF-7292-40FE-8089-59F9A5C9B9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5E9C4C38-1987-46DF-A5DD-10B9CA2EBC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5A491F60-3E13-4D58-A817-E9ECE8BC8B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EB16C56D-7C66-4671-8613-C3902084D3A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C62D778D-210A-449B-918E-D15637A8570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184E9892-7EED-4C73-B4D6-F842BF07FA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51209-4399-45A4-B434-9BE346D0B5AC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87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 s="4"/>
      <c r="AX4" s="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W6" s="9"/>
      <c r="AX6" s="9"/>
    </row>
    <row r="7" spans="1:51" x14ac:dyDescent="0.35">
      <c r="A7" t="s">
        <v>19</v>
      </c>
      <c r="B7" s="84">
        <v>-0.11382876721011916</v>
      </c>
      <c r="C7" s="14"/>
      <c r="D7" s="14"/>
      <c r="E7" s="14"/>
      <c r="F7" s="14"/>
      <c r="G7" s="14"/>
      <c r="H7" s="84">
        <f>MAX(B7:G7)</f>
        <v>-0.11382876721011916</v>
      </c>
      <c r="V7" s="9"/>
      <c r="W7" s="9"/>
      <c r="X7" s="9"/>
      <c r="Y7" s="11" t="s">
        <v>19</v>
      </c>
      <c r="Z7" s="84">
        <v>-0.11382876721011916</v>
      </c>
      <c r="AA7" s="84">
        <v>-0.11382876721011916</v>
      </c>
      <c r="AB7" s="16"/>
      <c r="AC7" s="16"/>
      <c r="AD7" s="11"/>
      <c r="AE7" s="11"/>
      <c r="AF7" s="11"/>
      <c r="AG7" s="84">
        <f>MAX(Z7:AF7)</f>
        <v>-0.11382876721011916</v>
      </c>
      <c r="AH7" s="11"/>
      <c r="AI7" s="11"/>
      <c r="AW7" s="9"/>
      <c r="AX7" s="9"/>
    </row>
    <row r="8" spans="1:51" s="17" customFormat="1" ht="15.5" x14ac:dyDescent="0.35">
      <c r="A8" s="17" t="s">
        <v>20</v>
      </c>
      <c r="B8" s="18">
        <v>1.2956988244575498E-2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T8"/>
      <c r="V8" s="21"/>
      <c r="W8" s="21"/>
      <c r="X8" s="21"/>
      <c r="Y8" s="22" t="s">
        <v>20</v>
      </c>
      <c r="Z8" s="23">
        <v>1.2956988244575498E-2</v>
      </c>
      <c r="AA8" s="23">
        <v>1.2956988244575498E-2</v>
      </c>
      <c r="AB8" s="23"/>
      <c r="AC8" s="23"/>
      <c r="AD8" s="22"/>
      <c r="AE8" s="22"/>
      <c r="AF8" s="22"/>
      <c r="AG8" s="93"/>
      <c r="AH8" s="42">
        <f>AVERAGE(Z9:AF9)</f>
        <v>1.2956988244575498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 s="21"/>
      <c r="AX8" s="21"/>
    </row>
    <row r="9" spans="1:51" s="25" customFormat="1" ht="15.5" x14ac:dyDescent="0.35">
      <c r="A9" s="24" t="s">
        <v>21</v>
      </c>
      <c r="B9" s="24">
        <v>1.2956988244575498</v>
      </c>
      <c r="C9" s="24"/>
      <c r="D9" s="24"/>
      <c r="E9" s="24"/>
      <c r="F9" s="24"/>
      <c r="G9" s="24"/>
      <c r="H9" s="67">
        <f>MAX(B9:G9)</f>
        <v>1.2956988244575498</v>
      </c>
      <c r="I9" s="29"/>
      <c r="J9"/>
      <c r="K9"/>
      <c r="L9"/>
      <c r="M9"/>
      <c r="N9"/>
      <c r="O9"/>
      <c r="P9"/>
      <c r="Q9"/>
      <c r="R9"/>
      <c r="S9"/>
      <c r="T9"/>
      <c r="V9" s="26"/>
      <c r="W9" s="26"/>
      <c r="X9" s="26"/>
      <c r="Z9" s="24">
        <v>1.2956988244575498</v>
      </c>
      <c r="AA9" s="24">
        <v>1.2956988244575498</v>
      </c>
      <c r="AB9" s="24"/>
      <c r="AC9" s="24"/>
      <c r="AD9" s="28"/>
      <c r="AE9" s="29"/>
      <c r="AF9" s="29"/>
      <c r="AG9" s="88">
        <f>MAX(Z9:AF9)</f>
        <v>1.2956988244575498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 s="26"/>
      <c r="AX9" s="26"/>
    </row>
    <row r="10" spans="1:51" x14ac:dyDescent="0.35">
      <c r="A10" t="s">
        <v>111</v>
      </c>
      <c r="B10" s="14">
        <v>0.17130372743593955</v>
      </c>
      <c r="C10" s="14"/>
      <c r="D10" s="14"/>
      <c r="E10" s="14"/>
      <c r="F10" s="14"/>
      <c r="G10" s="14"/>
      <c r="H10" s="85">
        <f>HLOOKUP(H9,B9:G10,2)</f>
        <v>0.17130372743593955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0.17130372743593955</v>
      </c>
      <c r="AA10" s="14">
        <v>0.24303959982035578</v>
      </c>
      <c r="AB10" s="14"/>
      <c r="AC10" s="14"/>
      <c r="AD10" s="31"/>
      <c r="AE10" s="16"/>
      <c r="AF10" s="16"/>
      <c r="AG10" s="14">
        <f>HLOOKUP(AG9,Z9:AF10,2)</f>
        <v>0.24303959982035578</v>
      </c>
      <c r="AH10" s="56">
        <f>AH9*100/AH8/100</f>
        <v>0</v>
      </c>
      <c r="AI10" s="31"/>
      <c r="AW10" s="15"/>
      <c r="AX10" s="15"/>
      <c r="AY10" s="15"/>
    </row>
    <row r="11" spans="1:51" x14ac:dyDescent="0.35">
      <c r="G11" s="9"/>
      <c r="I11" s="9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W11" s="15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4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W14" s="9"/>
      <c r="AX14" s="9"/>
    </row>
    <row r="15" spans="1:51" x14ac:dyDescent="0.35">
      <c r="A15" s="30" t="s">
        <v>32</v>
      </c>
      <c r="B15">
        <v>105</v>
      </c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W15" s="9"/>
      <c r="AX15" s="9"/>
    </row>
    <row r="16" spans="1:51" ht="15.5" x14ac:dyDescent="0.35">
      <c r="A16" s="30" t="s">
        <v>33</v>
      </c>
      <c r="B16">
        <v>44</v>
      </c>
      <c r="V16" s="9"/>
      <c r="W16" s="9"/>
      <c r="X16" s="9"/>
      <c r="Y16" s="31" t="s">
        <v>33</v>
      </c>
      <c r="Z16" s="11">
        <v>44</v>
      </c>
      <c r="AA16" s="11">
        <v>44</v>
      </c>
      <c r="AB16" s="11"/>
      <c r="AC16" s="11"/>
      <c r="AD16" s="9"/>
      <c r="AE16" s="9"/>
      <c r="AF16" s="9"/>
      <c r="AH16" s="42">
        <f>AVERAGE(Z17:AF17)</f>
        <v>41.904761904761905</v>
      </c>
      <c r="AI16" s="11"/>
      <c r="AW16" s="9"/>
      <c r="AX16" s="9"/>
    </row>
    <row r="17" spans="1:51" s="24" customFormat="1" ht="15.5" x14ac:dyDescent="0.35">
      <c r="A17" s="34" t="s">
        <v>34</v>
      </c>
      <c r="B17" s="24">
        <v>41.904761904761905</v>
      </c>
      <c r="H17" s="25">
        <f>MAX(B17:G17)</f>
        <v>41.904761904761905</v>
      </c>
      <c r="J17"/>
      <c r="K17"/>
      <c r="L17"/>
      <c r="M17"/>
      <c r="N17"/>
      <c r="O17"/>
      <c r="P17"/>
      <c r="Q17"/>
      <c r="R17"/>
      <c r="S17"/>
      <c r="T17"/>
      <c r="Y17" s="34" t="s">
        <v>34</v>
      </c>
      <c r="Z17" s="24">
        <v>41.904761904761905</v>
      </c>
      <c r="AA17" s="24">
        <v>41.904761904761905</v>
      </c>
      <c r="AG17" s="25">
        <f>MAX(Z17:AF17)</f>
        <v>41.904761904761905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115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14">
        <v>0.54273536983004145</v>
      </c>
      <c r="C24" s="14">
        <v>0.13212402738575388</v>
      </c>
      <c r="D24" s="14"/>
      <c r="E24" s="14">
        <v>0.13357554487080897</v>
      </c>
      <c r="F24" s="14"/>
      <c r="G24" s="14"/>
      <c r="H24" s="89">
        <f>MAX(B24:G24)</f>
        <v>0.54273536983004145</v>
      </c>
      <c r="J24" s="15">
        <v>-3.0328372036315526E-2</v>
      </c>
      <c r="K24" s="15">
        <v>-0.19374000403300881</v>
      </c>
      <c r="L24" s="15">
        <v>-0.13976038463975993</v>
      </c>
      <c r="O24" s="10"/>
      <c r="V24" s="9"/>
      <c r="W24" s="9"/>
      <c r="X24" s="9"/>
      <c r="Y24" s="11" t="s">
        <v>19</v>
      </c>
      <c r="Z24" s="16">
        <v>0.41165097101674769</v>
      </c>
      <c r="AA24" s="16">
        <v>0.34041059418587938</v>
      </c>
      <c r="AB24" s="16">
        <v>7.4509715196028295E-2</v>
      </c>
      <c r="AC24" s="16"/>
      <c r="AD24" s="11"/>
      <c r="AE24" s="11"/>
      <c r="AF24" s="11"/>
      <c r="AG24" s="89">
        <f>MAX(Z24:AF24)</f>
        <v>0.41165097101674769</v>
      </c>
      <c r="AH24" s="11"/>
      <c r="AI24" s="11"/>
      <c r="AJ24" s="9" t="s">
        <v>19</v>
      </c>
      <c r="AK24" s="15">
        <v>-0.13618887655626202</v>
      </c>
      <c r="AL24" s="15">
        <v>-0.33871757485198706</v>
      </c>
      <c r="AM24" s="15">
        <v>8.359273419967049E-2</v>
      </c>
      <c r="AN24" s="15">
        <v>-3.0328372036315526E-2</v>
      </c>
      <c r="AO24" s="15">
        <v>-0.18851727931913981</v>
      </c>
      <c r="AP24" s="15">
        <v>-0.23153225010727388</v>
      </c>
      <c r="AQ24" s="15">
        <v>-0.10325281991449518</v>
      </c>
      <c r="AR24" s="15">
        <v>-0.19374000403300881</v>
      </c>
      <c r="AS24" s="15">
        <v>-0.13810889174130156</v>
      </c>
      <c r="AT24" s="15">
        <v>-0.22530769685367022</v>
      </c>
      <c r="AU24" s="15">
        <v>-6.7526044633816834E-3</v>
      </c>
      <c r="AV24" s="15">
        <v>-0.13976038463975993</v>
      </c>
      <c r="AW24" s="9"/>
      <c r="AX24" s="9"/>
    </row>
    <row r="25" spans="1:51" s="17" customFormat="1" ht="15.5" x14ac:dyDescent="0.35">
      <c r="A25" s="17" t="s">
        <v>20</v>
      </c>
      <c r="B25" s="18">
        <v>0.29456168166455188</v>
      </c>
      <c r="C25" s="18">
        <v>1.7456758612631441E-2</v>
      </c>
      <c r="D25" s="18"/>
      <c r="E25" s="18">
        <v>1.7842426187533501E-2</v>
      </c>
      <c r="F25" s="18"/>
      <c r="G25" s="18"/>
      <c r="I25" s="24">
        <f>AVERAGE(B26:G26)</f>
        <v>10.995362215490561</v>
      </c>
      <c r="J25" s="19">
        <v>9.198101503731656E-4</v>
      </c>
      <c r="K25" s="19">
        <v>3.7535189162710272E-2</v>
      </c>
      <c r="L25" s="19">
        <v>1.9532965114653644E-2</v>
      </c>
      <c r="O25" s="20"/>
      <c r="V25" s="55">
        <f>AVERAGE(J26:S26)</f>
        <v>1.932932147591236</v>
      </c>
      <c r="W25" s="21"/>
      <c r="X25" s="21"/>
      <c r="Y25" s="22" t="s">
        <v>20</v>
      </c>
      <c r="Z25" s="23">
        <v>0.16945652193903124</v>
      </c>
      <c r="AA25" s="23">
        <v>0.11587937263398346</v>
      </c>
      <c r="AB25" s="23">
        <v>5.5516976585932498E-3</v>
      </c>
      <c r="AC25" s="23"/>
      <c r="AD25" s="22"/>
      <c r="AE25" s="22"/>
      <c r="AF25" s="22"/>
      <c r="AH25" s="42">
        <f>AVERAGE(Z26:AF26)</f>
        <v>9.6962530743869326</v>
      </c>
      <c r="AI25" s="22"/>
      <c r="AJ25" s="21" t="s">
        <v>20</v>
      </c>
      <c r="AK25" s="19">
        <v>1.8547410097656775E-2</v>
      </c>
      <c r="AL25" s="19">
        <v>0.11472959551361145</v>
      </c>
      <c r="AM25" s="19">
        <v>6.9877452109767604E-3</v>
      </c>
      <c r="AN25" s="19">
        <v>9.198101503731656E-4</v>
      </c>
      <c r="AO25" s="19">
        <v>3.553876460189058E-2</v>
      </c>
      <c r="AP25" s="19">
        <v>5.3607182839737227E-2</v>
      </c>
      <c r="AQ25" s="19">
        <v>1.0661144820295173E-2</v>
      </c>
      <c r="AR25" s="19">
        <v>3.7535189162710272E-2</v>
      </c>
      <c r="AS25" s="19">
        <v>1.9074065978010556E-2</v>
      </c>
      <c r="AT25" s="19">
        <v>5.0763558261505359E-2</v>
      </c>
      <c r="AU25" s="19">
        <v>4.5597667038882236E-5</v>
      </c>
      <c r="AV25" s="19">
        <v>1.9532965114653644E-2</v>
      </c>
      <c r="AW25" s="21"/>
      <c r="AX25" s="21"/>
      <c r="AY25" s="24">
        <f>AVERAGE(AK26:AV26)</f>
        <v>3.0661919118204986</v>
      </c>
    </row>
    <row r="26" spans="1:51" s="25" customFormat="1" ht="15.5" x14ac:dyDescent="0.35">
      <c r="A26" s="24" t="s">
        <v>21</v>
      </c>
      <c r="B26" s="24">
        <v>29.456168166455189</v>
      </c>
      <c r="C26" s="24">
        <v>1.7456758612631442</v>
      </c>
      <c r="D26" s="24"/>
      <c r="E26" s="24">
        <v>1.78424261875335</v>
      </c>
      <c r="F26" s="24"/>
      <c r="G26" s="24"/>
      <c r="H26" s="25">
        <f>MAX(B26:G26)</f>
        <v>29.456168166455189</v>
      </c>
      <c r="I26" s="29">
        <f>STDEV(B26:G26)</f>
        <v>15.987538557203674</v>
      </c>
      <c r="J26" s="24">
        <v>9.1981015037316566E-2</v>
      </c>
      <c r="K26" s="24">
        <v>3.7535189162710272</v>
      </c>
      <c r="L26" s="24">
        <v>1.9532965114653644</v>
      </c>
      <c r="N26" s="26"/>
      <c r="O26" s="27"/>
      <c r="U26" s="25">
        <f>MAX(J26:S26)</f>
        <v>3.7535189162710272</v>
      </c>
      <c r="V26" s="26">
        <f>STDEV(J26:S26)</f>
        <v>1.83085389396034</v>
      </c>
      <c r="W26" s="26"/>
      <c r="X26" s="26"/>
      <c r="Y26" s="25" t="s">
        <v>21</v>
      </c>
      <c r="Z26" s="24">
        <v>16.945652193903125</v>
      </c>
      <c r="AA26" s="24">
        <v>11.587937263398345</v>
      </c>
      <c r="AB26" s="24">
        <v>0.55516976585932498</v>
      </c>
      <c r="AC26" s="24"/>
      <c r="AD26" s="28"/>
      <c r="AE26" s="29"/>
      <c r="AF26" s="29"/>
      <c r="AG26" s="25">
        <f>MAX(Z26:AF26)</f>
        <v>16.945652193903125</v>
      </c>
      <c r="AH26" s="29">
        <f>STDEV(Z26:AF26)</f>
        <v>8.3573817885280306</v>
      </c>
      <c r="AI26" s="29"/>
      <c r="AJ26" s="26" t="s">
        <v>21</v>
      </c>
      <c r="AK26" s="24">
        <v>1.8547410097656776</v>
      </c>
      <c r="AL26" s="24">
        <v>11.472959551361145</v>
      </c>
      <c r="AM26" s="24">
        <v>0.69877452109767602</v>
      </c>
      <c r="AN26" s="24">
        <v>9.1981015037316566E-2</v>
      </c>
      <c r="AO26" s="24">
        <v>3.5538764601890578</v>
      </c>
      <c r="AP26" s="24">
        <v>5.3607182839737231</v>
      </c>
      <c r="AQ26" s="24">
        <v>1.0661144820295172</v>
      </c>
      <c r="AR26" s="24">
        <v>3.7535189162710272</v>
      </c>
      <c r="AS26" s="24">
        <v>1.9074065978010555</v>
      </c>
      <c r="AT26" s="24">
        <v>5.0763558261505359</v>
      </c>
      <c r="AU26" s="24">
        <v>4.5597667038882236E-3</v>
      </c>
      <c r="AV26" s="24">
        <v>1.9532965114653644</v>
      </c>
      <c r="AW26" s="26"/>
      <c r="AX26" s="26">
        <f>MAX(AK26:AV26)</f>
        <v>11.472959551361145</v>
      </c>
      <c r="AY26" s="25">
        <f>STDEV(AK26:AV26)</f>
        <v>3.1989065823950331</v>
      </c>
    </row>
    <row r="27" spans="1:51" x14ac:dyDescent="0.35">
      <c r="B27" s="14">
        <v>4.0877590412905209E-7</v>
      </c>
      <c r="C27" s="14">
        <v>0.25848828488812625</v>
      </c>
      <c r="D27" s="14"/>
      <c r="E27" s="14">
        <v>0.25324741134514711</v>
      </c>
      <c r="F27" s="14"/>
      <c r="G27" s="14"/>
      <c r="H27" s="14">
        <f>HLOOKUP(H26,B26:G27,2)</f>
        <v>0.25324741134514711</v>
      </c>
      <c r="I27" s="56">
        <f>I26*100/I25/100</f>
        <v>1.4540256377075056</v>
      </c>
      <c r="J27" s="14">
        <v>0.85262225579785378</v>
      </c>
      <c r="K27" s="14">
        <v>0.23097373945802208</v>
      </c>
      <c r="L27" s="14">
        <v>0.3897196710131321</v>
      </c>
      <c r="N27" s="9"/>
      <c r="O27" s="30"/>
      <c r="P27" s="14"/>
      <c r="Q27" s="14"/>
      <c r="R27" s="14"/>
      <c r="S27" s="14"/>
      <c r="T27" s="14"/>
      <c r="U27" s="14">
        <f>HLOOKUP(U26,J26:S27,2)</f>
        <v>0.23097373945802208</v>
      </c>
      <c r="V27" s="56">
        <f>V26*100/V25/100</f>
        <v>0.94718994468683093</v>
      </c>
      <c r="W27" s="15"/>
      <c r="X27" s="15"/>
      <c r="Y27" t="s">
        <v>111</v>
      </c>
      <c r="Z27" s="14">
        <v>1.4846722647751139E-4</v>
      </c>
      <c r="AA27" s="14">
        <v>6.3563160963091545E-8</v>
      </c>
      <c r="AB27" s="14">
        <v>0.24920175328558766</v>
      </c>
      <c r="AC27" s="14"/>
      <c r="AD27" s="31"/>
      <c r="AE27" s="16"/>
      <c r="AF27" s="16"/>
      <c r="AG27" s="14">
        <f>HLOOKUP(AG26,AA26:AF27,2)</f>
        <v>0.24920175328558766</v>
      </c>
      <c r="AH27" s="56">
        <f>AH26*100/AH25/100</f>
        <v>0.86191869420203271</v>
      </c>
      <c r="AI27" s="31"/>
      <c r="AJ27" s="16" t="s">
        <v>111</v>
      </c>
      <c r="AK27" s="14">
        <v>0.22837293552118382</v>
      </c>
      <c r="AL27" s="14">
        <v>7.4541971402272167E-8</v>
      </c>
      <c r="AM27" s="14">
        <v>0.19593296633281179</v>
      </c>
      <c r="AN27" s="14">
        <v>0.63943932398324121</v>
      </c>
      <c r="AO27" s="14">
        <v>9.4000150612753158E-2</v>
      </c>
      <c r="AP27" s="14">
        <v>2.9753875757632288E-4</v>
      </c>
      <c r="AQ27" s="14">
        <v>0.10985232447584387</v>
      </c>
      <c r="AR27" s="14">
        <v>2.5220052792184794E-3</v>
      </c>
      <c r="AS27" s="14">
        <v>0.22181867570723915</v>
      </c>
      <c r="AT27" s="14">
        <v>4.3552550467688993E-4</v>
      </c>
      <c r="AU27" s="14">
        <v>0.9169433551681605</v>
      </c>
      <c r="AV27" s="14">
        <v>3.007958144101874E-2</v>
      </c>
      <c r="AW27" s="15"/>
      <c r="AX27" s="14">
        <v>1.5051615811007772E-7</v>
      </c>
      <c r="AY27" s="56">
        <f>AY26*100/AY25/100</f>
        <v>1.0432832237482936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72</v>
      </c>
      <c r="C32">
        <v>74</v>
      </c>
      <c r="E32">
        <v>68</v>
      </c>
      <c r="J32" s="9">
        <v>36</v>
      </c>
      <c r="K32" s="9">
        <v>36</v>
      </c>
      <c r="L32" s="9">
        <v>36</v>
      </c>
      <c r="N32" s="9"/>
      <c r="V32" s="9"/>
      <c r="W32" s="9"/>
      <c r="X32" s="9"/>
      <c r="Y32" s="31" t="s">
        <v>32</v>
      </c>
      <c r="Z32" s="11">
        <v>78</v>
      </c>
      <c r="AA32" s="11">
        <v>72</v>
      </c>
      <c r="AB32" s="11">
        <v>74</v>
      </c>
      <c r="AC32" s="11"/>
      <c r="AD32" s="9"/>
      <c r="AE32" s="9"/>
      <c r="AF32" s="9"/>
      <c r="AH32" s="11"/>
      <c r="AI32" s="11"/>
      <c r="AJ32" s="33" t="s">
        <v>32</v>
      </c>
      <c r="AK32" s="9">
        <v>36</v>
      </c>
      <c r="AL32" s="9">
        <v>36</v>
      </c>
      <c r="AM32" s="9">
        <v>36</v>
      </c>
      <c r="AN32" s="9">
        <v>36</v>
      </c>
      <c r="AO32" s="9">
        <v>36</v>
      </c>
      <c r="AP32" s="9">
        <v>36</v>
      </c>
      <c r="AQ32" s="9">
        <v>36</v>
      </c>
      <c r="AR32" s="9">
        <v>36</v>
      </c>
      <c r="AS32" s="9">
        <v>36</v>
      </c>
      <c r="AT32" s="9">
        <v>36</v>
      </c>
      <c r="AU32" s="9">
        <v>36</v>
      </c>
      <c r="AV32" s="9">
        <v>36</v>
      </c>
      <c r="AW32" s="9"/>
      <c r="AX32" s="9"/>
    </row>
    <row r="33" spans="1:51" ht="15.5" x14ac:dyDescent="0.35">
      <c r="A33" s="30" t="s">
        <v>33</v>
      </c>
      <c r="B33">
        <v>51</v>
      </c>
      <c r="C33">
        <v>42</v>
      </c>
      <c r="E33">
        <v>40</v>
      </c>
      <c r="I33" s="24">
        <f>AVERAGE(B34:G34)</f>
        <v>62.13787316728493</v>
      </c>
      <c r="J33" s="9">
        <v>9</v>
      </c>
      <c r="K33" s="9">
        <v>9</v>
      </c>
      <c r="L33" s="9">
        <v>13</v>
      </c>
      <c r="N33" s="9"/>
      <c r="V33" s="55">
        <f>AVERAGE(J34:S34)</f>
        <v>28.703703703703706</v>
      </c>
      <c r="W33" s="9"/>
      <c r="X33" s="9"/>
      <c r="Y33" s="31" t="s">
        <v>33</v>
      </c>
      <c r="Z33" s="11">
        <v>49</v>
      </c>
      <c r="AA33" s="11">
        <v>46</v>
      </c>
      <c r="AB33" s="11">
        <v>43</v>
      </c>
      <c r="AC33" s="11"/>
      <c r="AD33" s="9"/>
      <c r="AE33" s="9"/>
      <c r="AF33" s="9"/>
      <c r="AH33" s="42">
        <f>AVERAGE(Z34:AF34)</f>
        <v>61.6058366058366</v>
      </c>
      <c r="AI33" s="11"/>
      <c r="AJ33" s="33" t="s">
        <v>33</v>
      </c>
      <c r="AK33" s="9">
        <v>8</v>
      </c>
      <c r="AL33" s="9">
        <v>11</v>
      </c>
      <c r="AM33" s="9">
        <v>13</v>
      </c>
      <c r="AN33" s="9">
        <v>9</v>
      </c>
      <c r="AO33" s="9">
        <v>8</v>
      </c>
      <c r="AP33" s="9">
        <v>9</v>
      </c>
      <c r="AQ33" s="9">
        <v>8</v>
      </c>
      <c r="AR33" s="9">
        <v>9</v>
      </c>
      <c r="AS33" s="9">
        <v>16</v>
      </c>
      <c r="AT33" s="9">
        <v>15</v>
      </c>
      <c r="AU33" s="9">
        <v>19</v>
      </c>
      <c r="AV33" s="9">
        <v>13</v>
      </c>
      <c r="AW33" s="9"/>
      <c r="AX33" s="9"/>
      <c r="AY33" s="24">
        <f>AVERAGE(AK34:AV34)</f>
        <v>31.944444444444446</v>
      </c>
    </row>
    <row r="34" spans="1:51" s="24" customFormat="1" ht="15.5" x14ac:dyDescent="0.35">
      <c r="A34" s="34" t="s">
        <v>34</v>
      </c>
      <c r="B34" s="24">
        <v>70.833333333333329</v>
      </c>
      <c r="C34" s="24">
        <v>56.756756756756758</v>
      </c>
      <c r="E34" s="24">
        <v>58.823529411764703</v>
      </c>
      <c r="H34" s="25">
        <f>MAX(B34:G34)</f>
        <v>70.833333333333329</v>
      </c>
      <c r="I34" s="29">
        <f>STDEV(B34:G34)</f>
        <v>7.6010629471392335</v>
      </c>
      <c r="J34" s="24">
        <v>25</v>
      </c>
      <c r="K34" s="24">
        <v>25</v>
      </c>
      <c r="L34" s="24">
        <v>36.111111111111114</v>
      </c>
      <c r="U34" s="25">
        <f>MAX(J34:S34)</f>
        <v>36.111111111111114</v>
      </c>
      <c r="V34" s="26">
        <f>STDEV(J34:S34)</f>
        <v>6.4150029909958368</v>
      </c>
      <c r="Y34" s="34" t="s">
        <v>34</v>
      </c>
      <c r="Z34" s="24">
        <v>62.820512820512818</v>
      </c>
      <c r="AA34" s="24">
        <v>63.888888888888886</v>
      </c>
      <c r="AB34" s="24">
        <v>58.108108108108105</v>
      </c>
      <c r="AG34" s="25">
        <f>MAX(Z34:AF34)</f>
        <v>63.888888888888886</v>
      </c>
      <c r="AH34" s="29">
        <f>STDEV(Z34:AF34)</f>
        <v>3.0758633485147251</v>
      </c>
      <c r="AJ34" s="34" t="s">
        <v>34</v>
      </c>
      <c r="AK34" s="24">
        <v>22.222222222222221</v>
      </c>
      <c r="AL34" s="24">
        <v>30.555555555555557</v>
      </c>
      <c r="AM34" s="24">
        <v>36.111111111111114</v>
      </c>
      <c r="AN34" s="24">
        <v>25</v>
      </c>
      <c r="AO34" s="24">
        <v>22.222222222222221</v>
      </c>
      <c r="AP34" s="24">
        <v>25</v>
      </c>
      <c r="AQ34" s="24">
        <v>22.222222222222221</v>
      </c>
      <c r="AR34" s="24">
        <v>25</v>
      </c>
      <c r="AS34" s="24">
        <v>44.444444444444443</v>
      </c>
      <c r="AT34" s="24">
        <v>41.666666666666664</v>
      </c>
      <c r="AU34" s="24">
        <v>52.777777777777779</v>
      </c>
      <c r="AV34" s="24">
        <v>36.111111111111114</v>
      </c>
      <c r="AX34" s="26">
        <f>MAX(AK34:AV34)</f>
        <v>52.777777777777779</v>
      </c>
      <c r="AY34" s="25">
        <f>STDEV(AK34:AV34)</f>
        <v>10.223374989897554</v>
      </c>
    </row>
    <row r="35" spans="1:51" x14ac:dyDescent="0.35">
      <c r="A35" t="s">
        <v>119</v>
      </c>
      <c r="B35" s="52" t="str">
        <f>IF(B34&lt;(50+(1.654*50)/SQRT(B32)),"n.s.","")</f>
        <v/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0.1223257662307813</v>
      </c>
      <c r="J35" s="52" t="str">
        <f>IF(J34&lt;(50+(1.654*50)/SQRT(J32)),"n.s.","")</f>
        <v>n.s.</v>
      </c>
      <c r="K35" s="52" t="str">
        <f>IF(K34&lt;(50+(1.654*50)/SQRT(K32)),"n.s.","")</f>
        <v>n.s.</v>
      </c>
      <c r="L35" s="52" t="str">
        <f>IF(L34&lt;(50+(1.654*50)/SQRT(L32)),"n.s.","")</f>
        <v>n.s.</v>
      </c>
      <c r="U35" s="14" t="str">
        <f>HLOOKUP(U34,J34:S35,2)</f>
        <v>n.s.</v>
      </c>
      <c r="V35" s="56">
        <f>V34*100/V33/100</f>
        <v>0.22349042678308073</v>
      </c>
      <c r="Y35" t="s">
        <v>119</v>
      </c>
      <c r="Z35" s="52" t="str">
        <f>IF(Z34&lt;(50+(1.654*50)/SQRT(Z32)),"n.s.","")</f>
        <v/>
      </c>
      <c r="AA35" s="52" t="str">
        <f>IF(AA34&lt;(50+(1.654*50)/SQRT(AA32)),"n.s.","")</f>
        <v/>
      </c>
      <c r="AB35" s="52" t="str">
        <f>IF(AB34&lt;(50+(1.654*50)/SQRT(AB32)),"n.s.","")</f>
        <v>n.s.</v>
      </c>
      <c r="AG35" s="14" t="str">
        <f>HLOOKUP(AG34,Z34:AF35,2)</f>
        <v/>
      </c>
      <c r="AH35" s="56">
        <f>AH34*100/AH33/100</f>
        <v>4.9928115873087819E-2</v>
      </c>
      <c r="AJ35" t="s">
        <v>119</v>
      </c>
      <c r="AK35" s="52" t="str">
        <f>IF(AK34&lt;(50+(1.654*50)/SQRT(AK32)),"n.s.","")</f>
        <v>n.s.</v>
      </c>
      <c r="AL35" s="52" t="str">
        <f t="shared" ref="AL35:AV35" si="0">IF(AL34&lt;(50+(1.654*50)/SQRT(AL32)),"n.s.","")</f>
        <v>n.s.</v>
      </c>
      <c r="AM35" s="52" t="str">
        <f t="shared" si="0"/>
        <v>n.s.</v>
      </c>
      <c r="AN35" s="52" t="str">
        <f t="shared" si="0"/>
        <v>n.s.</v>
      </c>
      <c r="AO35" s="52" t="str">
        <f t="shared" si="0"/>
        <v>n.s.</v>
      </c>
      <c r="AP35" s="52" t="str">
        <f t="shared" si="0"/>
        <v>n.s.</v>
      </c>
      <c r="AQ35" s="52" t="str">
        <f t="shared" si="0"/>
        <v>n.s.</v>
      </c>
      <c r="AR35" s="52" t="str">
        <f t="shared" si="0"/>
        <v>n.s.</v>
      </c>
      <c r="AS35" s="52" t="str">
        <f t="shared" si="0"/>
        <v>n.s.</v>
      </c>
      <c r="AT35" s="52" t="str">
        <f t="shared" si="0"/>
        <v>n.s.</v>
      </c>
      <c r="AU35" s="52" t="str">
        <f t="shared" si="0"/>
        <v>n.s.</v>
      </c>
      <c r="AV35" s="52" t="str">
        <f t="shared" si="0"/>
        <v>n.s.</v>
      </c>
      <c r="AX35" s="14" t="str">
        <f>HLOOKUP(AX34,AK34:AV35,2)</f>
        <v>n.s.</v>
      </c>
      <c r="AY35" s="56">
        <f>AY34*100/AY33/100</f>
        <v>0.32003608664027128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1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</row>
    <row r="41" spans="1:51" x14ac:dyDescent="0.35">
      <c r="A41" t="s">
        <v>19</v>
      </c>
      <c r="B41" s="84">
        <v>-0.10089996756812188</v>
      </c>
      <c r="C41" s="14">
        <v>0.38038376569604698</v>
      </c>
      <c r="D41" s="14">
        <v>0.29636248392488618</v>
      </c>
      <c r="E41" s="84">
        <v>-8.9295182266666724E-3</v>
      </c>
      <c r="F41" s="14">
        <v>0.12436138601554242</v>
      </c>
      <c r="G41" s="84">
        <v>-1.8620443142170612E-2</v>
      </c>
      <c r="H41" s="89">
        <f>MAX(B41:G41)</f>
        <v>0.38038376569604698</v>
      </c>
      <c r="V41" s="9"/>
      <c r="W41" s="9"/>
      <c r="X41" s="9"/>
      <c r="Y41" s="11" t="s">
        <v>19</v>
      </c>
      <c r="Z41" s="16">
        <v>0.325304631321091</v>
      </c>
      <c r="AA41" s="16">
        <v>0.28922623585611296</v>
      </c>
      <c r="AB41" s="16">
        <v>0.13666535189784057</v>
      </c>
      <c r="AC41" s="16">
        <v>7.8260472984108251E-2</v>
      </c>
      <c r="AD41" s="11"/>
      <c r="AE41" s="11"/>
      <c r="AF41" s="11"/>
      <c r="AG41" s="89">
        <f>MAX(Z41:AF41)</f>
        <v>0.325304631321091</v>
      </c>
      <c r="AH41" s="11"/>
      <c r="AI41" s="11"/>
    </row>
    <row r="42" spans="1:51" s="17" customFormat="1" ht="15.5" x14ac:dyDescent="0.35">
      <c r="A42" s="17" t="s">
        <v>20</v>
      </c>
      <c r="B42" s="18">
        <v>1.0180803455248046E-2</v>
      </c>
      <c r="C42" s="18">
        <v>0.14469180920510516</v>
      </c>
      <c r="D42" s="18">
        <v>8.7830721878128418E-2</v>
      </c>
      <c r="E42" s="18">
        <v>7.9736295760372312E-5</v>
      </c>
      <c r="F42" s="18">
        <v>1.5465754331706749E-2</v>
      </c>
      <c r="G42" s="18">
        <v>3.467209028108086E-4</v>
      </c>
      <c r="I42" s="24">
        <f>AVERAGE(B43:G43)</f>
        <v>4.3099257678126586</v>
      </c>
      <c r="S42"/>
      <c r="T42"/>
      <c r="V42" s="21"/>
      <c r="W42" s="21"/>
      <c r="X42" s="21"/>
      <c r="Y42" s="22" t="s">
        <v>20</v>
      </c>
      <c r="Z42" s="23">
        <v>0.10582310315895094</v>
      </c>
      <c r="AA42" s="23">
        <v>8.3651815507495883E-2</v>
      </c>
      <c r="AB42" s="23">
        <v>1.8677418409360595E-2</v>
      </c>
      <c r="AC42" s="23">
        <v>6.1247016316963374E-3</v>
      </c>
      <c r="AD42" s="22"/>
      <c r="AE42" s="22"/>
      <c r="AF42" s="22"/>
      <c r="AH42" s="42">
        <f>AVERAGE(Z43:AF43)</f>
        <v>5.3569259676875935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1" s="25" customFormat="1" ht="15.5" x14ac:dyDescent="0.35">
      <c r="A43" s="24" t="s">
        <v>21</v>
      </c>
      <c r="B43" s="24">
        <v>1.0180803455248046</v>
      </c>
      <c r="C43" s="24">
        <v>14.469180920510516</v>
      </c>
      <c r="D43" s="24">
        <v>8.7830721878128415</v>
      </c>
      <c r="E43" s="24">
        <v>7.9736295760372312E-3</v>
      </c>
      <c r="F43" s="24">
        <v>1.5465754331706749</v>
      </c>
      <c r="G43" s="24">
        <v>3.4672090281080863E-2</v>
      </c>
      <c r="H43" s="25">
        <f>MAX(B43:G43)</f>
        <v>14.469180920510516</v>
      </c>
      <c r="I43" s="29">
        <f>STDEV(B43:G43)</f>
        <v>5.9745534011423462</v>
      </c>
      <c r="J43" s="26"/>
      <c r="K43" s="26"/>
      <c r="L43" s="26"/>
      <c r="M43" s="26"/>
      <c r="N43" s="26"/>
      <c r="O43" s="26"/>
      <c r="P43" s="26"/>
      <c r="Q43" s="26"/>
      <c r="R43" s="26"/>
      <c r="S43"/>
      <c r="T43"/>
      <c r="V43" s="26"/>
      <c r="W43" s="26"/>
      <c r="X43" s="26"/>
      <c r="Y43" s="25" t="s">
        <v>21</v>
      </c>
      <c r="Z43" s="24">
        <v>10.582310315895093</v>
      </c>
      <c r="AA43" s="24">
        <v>8.3651815507495879</v>
      </c>
      <c r="AB43" s="24">
        <v>1.8677418409360595</v>
      </c>
      <c r="AC43" s="24">
        <v>0.61247016316963376</v>
      </c>
      <c r="AD43" s="28"/>
      <c r="AE43" s="29"/>
      <c r="AF43" s="29"/>
      <c r="AG43" s="25">
        <f>MAX(Z43:AF43)</f>
        <v>10.582310315895093</v>
      </c>
      <c r="AH43" s="29">
        <f>STDEV(Z43:AF43)</f>
        <v>4.8661589914741645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1" x14ac:dyDescent="0.35">
      <c r="A44" t="s">
        <v>111</v>
      </c>
      <c r="B44" s="14">
        <v>0.19860013993546097</v>
      </c>
      <c r="C44" s="14">
        <v>4.2992575145663449E-7</v>
      </c>
      <c r="D44" s="14">
        <v>1.3412668956588995E-2</v>
      </c>
      <c r="E44" s="14">
        <v>0.90909374181280467</v>
      </c>
      <c r="F44" s="14">
        <v>0.30862565493929156</v>
      </c>
      <c r="G44" s="14">
        <v>0.8792970063391099</v>
      </c>
      <c r="H44" s="14">
        <f>HLOOKUP(H43,B43:G44,2)</f>
        <v>0.8792970063391099</v>
      </c>
      <c r="I44" s="56">
        <f>I43*100/I42/100</f>
        <v>1.3862311610472373</v>
      </c>
      <c r="J44" s="9"/>
      <c r="K44" s="9"/>
      <c r="L44" s="9"/>
      <c r="M44" s="9"/>
      <c r="N44" s="9"/>
      <c r="O44" s="9"/>
      <c r="P44" s="9"/>
      <c r="Q44" s="9"/>
      <c r="R44" s="9"/>
      <c r="S44" s="14"/>
      <c r="T44" s="14"/>
      <c r="U44" s="14"/>
      <c r="V44" s="15"/>
      <c r="W44" s="15"/>
      <c r="X44" s="15"/>
      <c r="Y44" t="s">
        <v>111</v>
      </c>
      <c r="Z44" s="14">
        <v>1.6883313324407422E-5</v>
      </c>
      <c r="AA44" s="14">
        <v>1.3060779326843161E-4</v>
      </c>
      <c r="AB44" s="14">
        <v>7.8219260086264925E-2</v>
      </c>
      <c r="AC44" s="14">
        <v>0.31038232417044598</v>
      </c>
      <c r="AD44" s="31"/>
      <c r="AE44" s="16"/>
      <c r="AF44" s="16"/>
      <c r="AG44" s="16">
        <v>9.3863405520113914E-5</v>
      </c>
      <c r="AH44" s="56">
        <f>AH43*100/AH42/100</f>
        <v>0.90838645537129248</v>
      </c>
      <c r="AI44" s="31"/>
      <c r="AW44" s="15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P45" s="9"/>
      <c r="Q45" s="9"/>
      <c r="R45" s="9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Y45" s="15"/>
    </row>
    <row r="46" spans="1:51" s="2" customFormat="1" ht="26" x14ac:dyDescent="0.6">
      <c r="A46" s="2" t="s">
        <v>22</v>
      </c>
      <c r="S46"/>
      <c r="T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</row>
    <row r="50" spans="1:51" ht="15.5" x14ac:dyDescent="0.35">
      <c r="A50" s="30" t="s">
        <v>33</v>
      </c>
      <c r="B50">
        <v>26</v>
      </c>
      <c r="C50">
        <v>25</v>
      </c>
      <c r="D50">
        <v>35</v>
      </c>
      <c r="E50">
        <v>82</v>
      </c>
      <c r="F50">
        <v>35</v>
      </c>
      <c r="G50">
        <v>26</v>
      </c>
      <c r="I50" s="24">
        <f>AVERAGE(B51:G51)</f>
        <v>49.256109161625432</v>
      </c>
      <c r="V50" s="9"/>
      <c r="W50" s="9"/>
      <c r="X50" s="9"/>
      <c r="Y50" s="31" t="s">
        <v>33</v>
      </c>
      <c r="Z50" s="11">
        <v>30</v>
      </c>
      <c r="AA50" s="11">
        <v>86</v>
      </c>
      <c r="AB50" s="11">
        <v>81</v>
      </c>
      <c r="AC50" s="11">
        <v>33</v>
      </c>
      <c r="AD50" s="9"/>
      <c r="AE50" s="9"/>
      <c r="AF50" s="9"/>
      <c r="AH50" s="42">
        <f>AVERAGE(Z51:AF51)</f>
        <v>50.980431727098328</v>
      </c>
      <c r="AI50" s="11"/>
    </row>
    <row r="51" spans="1:51" s="24" customFormat="1" ht="15.5" x14ac:dyDescent="0.35">
      <c r="A51" s="34" t="s">
        <v>34</v>
      </c>
      <c r="B51" s="24">
        <v>46.428571428571431</v>
      </c>
      <c r="C51" s="24">
        <v>45.454545454545453</v>
      </c>
      <c r="D51" s="24">
        <v>61.403508771929822</v>
      </c>
      <c r="E51" s="24">
        <v>50.617283950617285</v>
      </c>
      <c r="F51" s="24">
        <v>52.238805970149251</v>
      </c>
      <c r="G51" s="24">
        <v>39.393939393939391</v>
      </c>
      <c r="H51" s="25">
        <f>MAX(B51:G51)</f>
        <v>61.403508771929822</v>
      </c>
      <c r="I51" s="29">
        <f>STDEV(B51:G51)</f>
        <v>7.4567800440630352</v>
      </c>
      <c r="S51"/>
      <c r="T51"/>
      <c r="Y51" s="34" t="s">
        <v>34</v>
      </c>
      <c r="Z51" s="24">
        <v>52.631578947368418</v>
      </c>
      <c r="AA51" s="24">
        <v>52.760736196319016</v>
      </c>
      <c r="AB51" s="24">
        <v>50</v>
      </c>
      <c r="AC51" s="24">
        <v>48.529411764705884</v>
      </c>
      <c r="AG51" s="25">
        <f>MAX(Z51:AF51)</f>
        <v>52.760736196319016</v>
      </c>
      <c r="AH51" s="29">
        <f>STDEV(Z51:AF51)</f>
        <v>2.0707902174194328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1" x14ac:dyDescent="0.35">
      <c r="A52" t="s">
        <v>119</v>
      </c>
      <c r="B52" s="52" t="str">
        <f t="shared" ref="B52:G52" si="1">IF(B51&lt;(50+(1.654*50)/SQRT(B49)),"n.s.","")</f>
        <v>n.s.</v>
      </c>
      <c r="C52" s="52" t="str">
        <f t="shared" si="1"/>
        <v>n.s.</v>
      </c>
      <c r="D52" s="52" t="str">
        <f t="shared" si="1"/>
        <v/>
      </c>
      <c r="E52" s="52" t="str">
        <f t="shared" si="1"/>
        <v>n.s.</v>
      </c>
      <c r="F52" s="52" t="str">
        <f t="shared" si="1"/>
        <v>n.s.</v>
      </c>
      <c r="G52" s="52" t="str">
        <f t="shared" si="1"/>
        <v>n.s.</v>
      </c>
      <c r="H52" s="14" t="str">
        <f>HLOOKUP(H51,B51:G52,2)</f>
        <v/>
      </c>
      <c r="I52" s="56">
        <f>I51*100/I50/100</f>
        <v>0.15138792265533799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4.0619315044339209E-2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1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</row>
    <row r="58" spans="1:51" x14ac:dyDescent="0.35">
      <c r="A58" t="s">
        <v>19</v>
      </c>
      <c r="B58" s="14">
        <v>1.3822730590350649E-2</v>
      </c>
      <c r="C58" s="14">
        <v>0.35333347247276586</v>
      </c>
      <c r="D58" s="14"/>
      <c r="E58" s="14">
        <v>0.89916967705501638</v>
      </c>
      <c r="F58" s="14"/>
      <c r="G58" s="14"/>
      <c r="H58" s="89">
        <f>MAX(B58:G58)</f>
        <v>0.89916967705501638</v>
      </c>
      <c r="V58" s="9"/>
      <c r="W58" s="9"/>
      <c r="X58" s="9"/>
      <c r="Y58" s="11" t="s">
        <v>19</v>
      </c>
      <c r="Z58" s="16">
        <v>0.14508793896304961</v>
      </c>
      <c r="AA58" s="16">
        <v>0.71996444857610498</v>
      </c>
      <c r="AB58" s="16">
        <v>0.88372699263159038</v>
      </c>
      <c r="AC58" s="16"/>
      <c r="AD58" s="11"/>
      <c r="AE58" s="11"/>
      <c r="AF58" s="11"/>
      <c r="AG58" s="89">
        <f>MAX(Z58:AF58)</f>
        <v>0.88372699263159038</v>
      </c>
      <c r="AH58" s="11"/>
      <c r="AI58" s="11"/>
    </row>
    <row r="59" spans="1:51" s="17" customFormat="1" ht="15.5" x14ac:dyDescent="0.35">
      <c r="A59" s="17" t="s">
        <v>20</v>
      </c>
      <c r="B59" s="18">
        <v>1.9106788097341559E-4</v>
      </c>
      <c r="C59" s="18">
        <v>0.12484454276966279</v>
      </c>
      <c r="D59" s="18"/>
      <c r="E59" s="18">
        <v>0.8085061081352225</v>
      </c>
      <c r="F59" s="18"/>
      <c r="G59" s="18"/>
      <c r="I59" s="24">
        <f>AVERAGE(B60:G60)</f>
        <v>31.118057292861959</v>
      </c>
      <c r="Q59"/>
      <c r="R59"/>
      <c r="S59"/>
      <c r="T59"/>
      <c r="V59" s="21"/>
      <c r="W59" s="21"/>
      <c r="X59" s="21"/>
      <c r="Y59" s="22" t="s">
        <v>20</v>
      </c>
      <c r="Z59" s="23">
        <v>2.105051003254561E-2</v>
      </c>
      <c r="AA59" s="23">
        <v>0.51834880721349486</v>
      </c>
      <c r="AB59" s="23">
        <v>0.78097339750567496</v>
      </c>
      <c r="AC59" s="23"/>
      <c r="AD59" s="22"/>
      <c r="AE59" s="22"/>
      <c r="AF59" s="22"/>
      <c r="AH59" s="42">
        <f>AVERAGE(Z60:AF60)</f>
        <v>44.012423825057176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1" s="25" customFormat="1" ht="15.5" x14ac:dyDescent="0.35">
      <c r="A60" s="24" t="s">
        <v>21</v>
      </c>
      <c r="B60" s="24">
        <v>1.9106788097341558E-2</v>
      </c>
      <c r="C60" s="24">
        <v>12.484454276966279</v>
      </c>
      <c r="D60" s="24"/>
      <c r="E60" s="24">
        <v>80.850610813522252</v>
      </c>
      <c r="F60" s="24"/>
      <c r="G60" s="24"/>
      <c r="H60" s="25">
        <f>MAX(B60:G60)</f>
        <v>80.850610813522252</v>
      </c>
      <c r="I60" s="29">
        <f>STDEV(B60:G60)</f>
        <v>43.518287900244516</v>
      </c>
      <c r="J60" s="26"/>
      <c r="K60" s="26"/>
      <c r="L60" s="26"/>
      <c r="M60" s="26"/>
      <c r="N60" s="26"/>
      <c r="O60" s="26"/>
      <c r="P60" s="26"/>
      <c r="Q60"/>
      <c r="R60"/>
      <c r="S60"/>
      <c r="T60"/>
      <c r="V60" s="26"/>
      <c r="W60" s="26"/>
      <c r="X60" s="26"/>
      <c r="Y60" s="25" t="s">
        <v>21</v>
      </c>
      <c r="Z60" s="24">
        <v>2.1050510032545611</v>
      </c>
      <c r="AA60" s="24">
        <v>51.834880721349485</v>
      </c>
      <c r="AB60" s="24">
        <v>78.0973397505675</v>
      </c>
      <c r="AC60" s="24"/>
      <c r="AD60" s="28"/>
      <c r="AE60" s="29"/>
      <c r="AF60" s="29"/>
      <c r="AG60" s="25">
        <f>MAX(Z60:AF60)</f>
        <v>78.0973397505675</v>
      </c>
      <c r="AH60" s="29">
        <f>STDEV(Z60:AF60)</f>
        <v>38.59533794624047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1" s="14" customFormat="1" x14ac:dyDescent="0.35">
      <c r="A61" s="14" t="s">
        <v>111</v>
      </c>
      <c r="B61" s="14">
        <v>0.92330507014146357</v>
      </c>
      <c r="C61" s="14">
        <v>1.0978829750270399E-2</v>
      </c>
      <c r="E61" s="14">
        <v>3.2477710519841501E-19</v>
      </c>
      <c r="G61" s="15"/>
      <c r="H61" s="14">
        <f>HLOOKUP(H60,B60:G61,2)</f>
        <v>3.2477710519841501E-19</v>
      </c>
      <c r="I61" s="56">
        <f>I60*100/I59/100</f>
        <v>1.3984898700674027</v>
      </c>
      <c r="J61" s="15"/>
      <c r="K61" s="15"/>
      <c r="L61" s="15"/>
      <c r="M61" s="15"/>
      <c r="N61" s="15"/>
      <c r="O61" s="15"/>
      <c r="P61" s="15"/>
      <c r="V61" s="15"/>
      <c r="W61" s="15"/>
      <c r="X61" s="15"/>
      <c r="Y61" s="14" t="s">
        <v>111</v>
      </c>
      <c r="Z61" s="16">
        <v>0.30477204718596557</v>
      </c>
      <c r="AA61" s="16">
        <v>2.610182385771915E-9</v>
      </c>
      <c r="AB61" s="16">
        <v>4.1122020182165865E-18</v>
      </c>
      <c r="AC61" s="16"/>
      <c r="AD61" s="43"/>
      <c r="AE61" s="16"/>
      <c r="AF61" s="16"/>
      <c r="AG61" s="14">
        <f>HLOOKUP(AG60,AA60:AF61,2)</f>
        <v>4.1122020182165865E-18</v>
      </c>
      <c r="AH61" s="56">
        <f>AH60*100/AH59/100</f>
        <v>0.87691916490787203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Y62" s="15"/>
    </row>
    <row r="63" spans="1:51" s="2" customFormat="1" ht="26" x14ac:dyDescent="0.6">
      <c r="A63" s="2" t="s">
        <v>22</v>
      </c>
      <c r="Q63"/>
      <c r="R63"/>
      <c r="S63"/>
      <c r="T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</row>
    <row r="66" spans="1:50" x14ac:dyDescent="0.35">
      <c r="A66" s="30" t="s">
        <v>32</v>
      </c>
      <c r="B66">
        <v>38</v>
      </c>
      <c r="C66">
        <v>39</v>
      </c>
      <c r="E66">
        <v>49</v>
      </c>
      <c r="V66" s="9"/>
      <c r="W66" s="9"/>
      <c r="X66" s="9"/>
      <c r="Y66" s="31" t="s">
        <v>32</v>
      </c>
      <c r="Z66" s="11">
        <v>39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</row>
    <row r="67" spans="1:50" ht="15.5" x14ac:dyDescent="0.35">
      <c r="A67" s="30" t="s">
        <v>33</v>
      </c>
      <c r="B67">
        <v>24</v>
      </c>
      <c r="C67">
        <v>24</v>
      </c>
      <c r="E67">
        <v>39</v>
      </c>
      <c r="I67" s="24">
        <f>AVERAGE(B68:G68)</f>
        <v>68.096064336665833</v>
      </c>
      <c r="V67" s="9"/>
      <c r="W67" s="9"/>
      <c r="X67" s="9"/>
      <c r="Y67" s="31" t="s">
        <v>33</v>
      </c>
      <c r="Z67" s="11">
        <v>22</v>
      </c>
      <c r="AA67" s="11">
        <v>38</v>
      </c>
      <c r="AB67" s="11">
        <v>41</v>
      </c>
      <c r="AC67" s="11"/>
      <c r="AD67" s="9"/>
      <c r="AE67" s="9"/>
      <c r="AF67" s="9"/>
      <c r="AH67" s="42">
        <f>AVERAGE(Z68:AF68)</f>
        <v>71.987092272806549</v>
      </c>
      <c r="AI67" s="11"/>
    </row>
    <row r="68" spans="1:50" s="24" customFormat="1" ht="15.5" x14ac:dyDescent="0.35">
      <c r="A68" s="34" t="s">
        <v>34</v>
      </c>
      <c r="B68" s="24">
        <v>63.157894736842103</v>
      </c>
      <c r="C68" s="24">
        <v>61.53846153846154</v>
      </c>
      <c r="E68" s="24">
        <v>79.591836734693871</v>
      </c>
      <c r="H68" s="25">
        <f>MAX(B68:G68)</f>
        <v>79.591836734693871</v>
      </c>
      <c r="I68" s="29">
        <f>STDEV(B68:G68)</f>
        <v>9.9885048050973104</v>
      </c>
      <c r="Q68"/>
      <c r="R68"/>
      <c r="S68"/>
      <c r="T68"/>
      <c r="Y68" s="34" t="s">
        <v>34</v>
      </c>
      <c r="Z68" s="24">
        <v>56.410256410256409</v>
      </c>
      <c r="AA68" s="24">
        <v>77.551020408163268</v>
      </c>
      <c r="AB68" s="24">
        <v>82</v>
      </c>
      <c r="AG68" s="25">
        <f>MAX(Z68:AF68)</f>
        <v>82</v>
      </c>
      <c r="AH68" s="29">
        <f>STDEV(Z68:AF68)</f>
        <v>13.672114557330481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0.1466825565089093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0.18992452849071642</v>
      </c>
    </row>
  </sheetData>
  <conditionalFormatting sqref="A9:G9 A17:G17 U17:AF17 U9:AF9 AW9:AX9 AW17:AX17 AI9 AI17 AZ17:XFD17 AZ9:XFD9">
    <cfRule type="dataBar" priority="3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{7C07ED59-7B38-4FEF-A32C-D8A01E7A403B}</x14:id>
        </ext>
      </extLst>
    </cfRule>
  </conditionalFormatting>
  <conditionalFormatting sqref="A26:G26 A34:G34 J34:T34 J26:T26 AI26:AW26 AI34:AW34 W26:AF26 W34:AF34 AZ34:XFD34 AZ26:XFD26">
    <cfRule type="dataBar" priority="3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{0F9547E8-6C6A-4D8F-BDCB-502FD42EDB54}</x14:id>
        </ext>
      </extLst>
    </cfRule>
  </conditionalFormatting>
  <conditionalFormatting sqref="A43:G43 A51:G51 U51:AF51 U43:AF43 AZ43:XFD43 AZ51:XFD51 AI43 AI51 J51:R51 J43:R43">
    <cfRule type="dataBar" priority="3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{D88EBA32-9B32-4B4B-B7A1-6FCC94A7208A}</x14:id>
        </ext>
      </extLst>
    </cfRule>
  </conditionalFormatting>
  <conditionalFormatting sqref="A60:G60 A68:G68 U68:AF68 U60:AF60 AZ60:XFD60 AZ68:XFD68 AI60 AI68 J68:P68 J60:P60">
    <cfRule type="dataBar" priority="3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{745759B3-C748-4322-89B4-3908879F546A}</x14:id>
        </ext>
      </extLst>
    </cfRule>
  </conditionalFormatting>
  <conditionalFormatting sqref="B10:G10">
    <cfRule type="cellIs" dxfId="706" priority="288" operator="greaterThan">
      <formula>0.05</formula>
    </cfRule>
  </conditionalFormatting>
  <conditionalFormatting sqref="Z10:AC10">
    <cfRule type="cellIs" dxfId="705" priority="287" operator="greaterThan">
      <formula>0.05</formula>
    </cfRule>
  </conditionalFormatting>
  <conditionalFormatting sqref="J10:L10">
    <cfRule type="cellIs" dxfId="704" priority="286" operator="greaterThan">
      <formula>0.05</formula>
    </cfRule>
  </conditionalFormatting>
  <conditionalFormatting sqref="U10">
    <cfRule type="cellIs" dxfId="703" priority="283" operator="greaterThan">
      <formula>0.05</formula>
    </cfRule>
  </conditionalFormatting>
  <conditionalFormatting sqref="B27:G27">
    <cfRule type="cellIs" dxfId="702" priority="280" operator="greaterThan">
      <formula>0.05</formula>
    </cfRule>
  </conditionalFormatting>
  <conditionalFormatting sqref="Z27:AC27">
    <cfRule type="cellIs" dxfId="701" priority="279" operator="greaterThan">
      <formula>0.05</formula>
    </cfRule>
  </conditionalFormatting>
  <conditionalFormatting sqref="J27:L27">
    <cfRule type="cellIs" dxfId="700" priority="278" operator="greaterThan">
      <formula>0.05</formula>
    </cfRule>
  </conditionalFormatting>
  <conditionalFormatting sqref="AK27:AV27">
    <cfRule type="cellIs" dxfId="699" priority="277" operator="greaterThan">
      <formula>0.05</formula>
    </cfRule>
  </conditionalFormatting>
  <conditionalFormatting sqref="U34 U26">
    <cfRule type="dataBar" priority="2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{26336B87-96C7-43A2-8721-85594F93584A}</x14:id>
        </ext>
      </extLst>
    </cfRule>
  </conditionalFormatting>
  <conditionalFormatting sqref="U27">
    <cfRule type="cellIs" dxfId="698" priority="266" operator="greaterThan">
      <formula>0.05</formula>
    </cfRule>
  </conditionalFormatting>
  <conditionalFormatting sqref="B44:G44">
    <cfRule type="cellIs" dxfId="697" priority="265" operator="greaterThan">
      <formula>0.05</formula>
    </cfRule>
  </conditionalFormatting>
  <conditionalFormatting sqref="Z44:AC44">
    <cfRule type="cellIs" dxfId="696" priority="264" operator="greaterThan">
      <formula>0.05</formula>
    </cfRule>
  </conditionalFormatting>
  <conditionalFormatting sqref="U44">
    <cfRule type="cellIs" dxfId="695" priority="260" operator="greaterThan">
      <formula>0.05</formula>
    </cfRule>
  </conditionalFormatting>
  <conditionalFormatting sqref="A61:G61 AI61:AX61 J61:AF61 AZ61:XFD61">
    <cfRule type="cellIs" dxfId="694" priority="257" operator="greaterThan">
      <formula>0.05</formula>
    </cfRule>
  </conditionalFormatting>
  <conditionalFormatting sqref="AX26">
    <cfRule type="dataBar" priority="2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{F20B9C2B-5071-42E2-8996-B276FE030A26}</x14:id>
        </ext>
      </extLst>
    </cfRule>
  </conditionalFormatting>
  <conditionalFormatting sqref="AX34">
    <cfRule type="dataBar" priority="2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{D14FA2EA-1A12-4F8D-AA64-5B4D4B97951D}</x14:id>
        </ext>
      </extLst>
    </cfRule>
  </conditionalFormatting>
  <conditionalFormatting sqref="AX27">
    <cfRule type="cellIs" dxfId="693" priority="244" operator="greaterThan">
      <formula>0.05</formula>
    </cfRule>
  </conditionalFormatting>
  <conditionalFormatting sqref="AX35">
    <cfRule type="cellIs" dxfId="692" priority="234" operator="greaterThan">
      <formula>0.05</formula>
    </cfRule>
  </conditionalFormatting>
  <conditionalFormatting sqref="U35">
    <cfRule type="cellIs" dxfId="691" priority="233" operator="greaterThan">
      <formula>0.05</formula>
    </cfRule>
  </conditionalFormatting>
  <conditionalFormatting sqref="AY9 AY17">
    <cfRule type="dataBar" priority="1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{19C35811-3DC6-4E9C-8F70-A32F4B7036A0}</x14:id>
        </ext>
      </extLst>
    </cfRule>
  </conditionalFormatting>
  <conditionalFormatting sqref="AY51 AY43">
    <cfRule type="dataBar" priority="1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{7E57C91C-F1EF-47F2-BD41-58AF225F8AC3}</x14:id>
        </ext>
      </extLst>
    </cfRule>
  </conditionalFormatting>
  <conditionalFormatting sqref="AY60 AY68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{90776647-7F88-4B0F-BBE1-B8A19052DBFC}</x14:id>
        </ext>
      </extLst>
    </cfRule>
  </conditionalFormatting>
  <conditionalFormatting sqref="AY61">
    <cfRule type="cellIs" dxfId="690" priority="118" operator="greaterThan">
      <formula>0.05</formula>
    </cfRule>
  </conditionalFormatting>
  <conditionalFormatting sqref="I17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{CEEF3DE6-7C69-4EE2-BA7F-EFA8E48D87D5}</x14:id>
        </ext>
      </extLst>
    </cfRule>
  </conditionalFormatting>
  <conditionalFormatting sqref="I26 I34">
    <cfRule type="dataBar" priority="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{402DC4F2-64C8-4BF1-93AE-39E174E51229}</x14:id>
        </ext>
      </extLst>
    </cfRule>
  </conditionalFormatting>
  <conditionalFormatting sqref="I9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{8065F1F0-0458-4720-9F91-83BBE757B433}</x14:id>
        </ext>
      </extLst>
    </cfRule>
  </conditionalFormatting>
  <conditionalFormatting sqref="I43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{7CCE273A-4B06-4FF0-990D-E60C9EE94849}</x14:id>
        </ext>
      </extLst>
    </cfRule>
  </conditionalFormatting>
  <conditionalFormatting sqref="I51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{33ED948C-87D1-40E2-B582-16353A222A3B}</x14:id>
        </ext>
      </extLst>
    </cfRule>
  </conditionalFormatting>
  <conditionalFormatting sqref="I60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{8B3C9EF6-5D23-4C29-A536-B3823CC3AA71}</x14:id>
        </ext>
      </extLst>
    </cfRule>
  </conditionalFormatting>
  <conditionalFormatting sqref="I68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{B4AE4147-C457-46F3-B5DF-9C35543B0C85}</x14:id>
        </ext>
      </extLst>
    </cfRule>
  </conditionalFormatting>
  <conditionalFormatting sqref="AH14">
    <cfRule type="cellIs" dxfId="689" priority="66" operator="greaterThan">
      <formula>0.94999</formula>
    </cfRule>
    <cfRule type="cellIs" dxfId="688" priority="67" operator="greaterThan">
      <formula>0.66999</formula>
    </cfRule>
    <cfRule type="cellIs" dxfId="687" priority="68" operator="greaterThan">
      <formula>66.999</formula>
    </cfRule>
    <cfRule type="cellIs" dxfId="686" priority="69" operator="greaterThan">
      <formula>",94999"</formula>
    </cfRule>
    <cfRule type="cellIs" dxfId="685" priority="70" operator="greaterThan">
      <formula>",66999"</formula>
    </cfRule>
  </conditionalFormatting>
  <conditionalFormatting sqref="AH31">
    <cfRule type="cellIs" dxfId="684" priority="61" operator="greaterThan">
      <formula>0.94999</formula>
    </cfRule>
    <cfRule type="cellIs" dxfId="683" priority="62" operator="greaterThan">
      <formula>0.66999</formula>
    </cfRule>
    <cfRule type="cellIs" dxfId="682" priority="63" operator="greaterThan">
      <formula>66.999</formula>
    </cfRule>
    <cfRule type="cellIs" dxfId="681" priority="64" operator="greaterThan">
      <formula>",94999"</formula>
    </cfRule>
    <cfRule type="cellIs" dxfId="680" priority="65" operator="greaterThan">
      <formula>",66999"</formula>
    </cfRule>
  </conditionalFormatting>
  <conditionalFormatting sqref="AH26 AH34">
    <cfRule type="dataBar" priority="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{211669B0-CAC1-413F-A8DC-CC26D4F8FE24}</x14:id>
        </ext>
      </extLst>
    </cfRule>
  </conditionalFormatting>
  <conditionalFormatting sqref="AH48">
    <cfRule type="cellIs" dxfId="679" priority="55" operator="greaterThan">
      <formula>0.94999</formula>
    </cfRule>
    <cfRule type="cellIs" dxfId="678" priority="56" operator="greaterThan">
      <formula>0.66999</formula>
    </cfRule>
    <cfRule type="cellIs" dxfId="677" priority="57" operator="greaterThan">
      <formula>66.999</formula>
    </cfRule>
    <cfRule type="cellIs" dxfId="676" priority="58" operator="greaterThan">
      <formula>",94999"</formula>
    </cfRule>
    <cfRule type="cellIs" dxfId="675" priority="59" operator="greaterThan">
      <formula>",66999"</formula>
    </cfRule>
  </conditionalFormatting>
  <conditionalFormatting sqref="AH65">
    <cfRule type="cellIs" dxfId="674" priority="50" operator="greaterThan">
      <formula>0.94999</formula>
    </cfRule>
    <cfRule type="cellIs" dxfId="673" priority="51" operator="greaterThan">
      <formula>0.66999</formula>
    </cfRule>
    <cfRule type="cellIs" dxfId="672" priority="52" operator="greaterThan">
      <formula>66.999</formula>
    </cfRule>
    <cfRule type="cellIs" dxfId="671" priority="53" operator="greaterThan">
      <formula>",94999"</formula>
    </cfRule>
    <cfRule type="cellIs" dxfId="670" priority="54" operator="greaterThan">
      <formula>",66999"</formula>
    </cfRule>
  </conditionalFormatting>
  <conditionalFormatting sqref="AH43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{BA4F0755-06A7-4F0D-AEAB-8374FCB09F46}</x14:id>
        </ext>
      </extLst>
    </cfRule>
  </conditionalFormatting>
  <conditionalFormatting sqref="AH60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{95EF89B4-6800-43C3-96F9-6AC6213BCC78}</x14:id>
        </ext>
      </extLst>
    </cfRule>
  </conditionalFormatting>
  <conditionalFormatting sqref="AH51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{13BFB8FC-E1A2-416B-9AC1-EC47D8A77BEF}</x14:id>
        </ext>
      </extLst>
    </cfRule>
  </conditionalFormatting>
  <conditionalFormatting sqref="AH68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{4B99849F-8277-456A-AF55-76DAC2EFEEF5}</x14:id>
        </ext>
      </extLst>
    </cfRule>
  </conditionalFormatting>
  <conditionalFormatting sqref="AH17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{124761DC-0B71-42D5-8B6D-AE020A25FCBB}</x14:id>
        </ext>
      </extLst>
    </cfRule>
  </conditionalFormatting>
  <conditionalFormatting sqref="AH9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{08EE6069-D68F-4667-BF87-267CB527861C}</x14:id>
        </ext>
      </extLst>
    </cfRule>
  </conditionalFormatting>
  <conditionalFormatting sqref="AY26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{674365CA-DE4F-4BD4-B544-610943597536}</x14:id>
        </ext>
      </extLst>
    </cfRule>
  </conditionalFormatting>
  <conditionalFormatting sqref="AY34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{16D721C1-748F-4FAF-8C83-ED6AA588BD71}</x14:id>
        </ext>
      </extLst>
    </cfRule>
  </conditionalFormatting>
  <conditionalFormatting sqref="V26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{65D76018-566D-4E33-BEEF-C74612A74B2A}</x14:id>
        </ext>
      </extLst>
    </cfRule>
  </conditionalFormatting>
  <conditionalFormatting sqref="V34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{E5CA1CAE-7E05-4ECA-866B-953970152710}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{E7A49688-7F20-4BA8-992F-06DA957A17F5}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{426B04A9-88CC-4843-9D51-90ACE6E4B1E3}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{188B684B-FD72-4433-B6EE-A74621E6EB28}</x14:id>
        </ext>
      </extLst>
    </cfRule>
  </conditionalFormatting>
  <conditionalFormatting sqref="H10">
    <cfRule type="cellIs" dxfId="669" priority="36" operator="greaterThan">
      <formula>0.05</formula>
    </cfRule>
  </conditionalFormatting>
  <conditionalFormatting sqref="H27">
    <cfRule type="cellIs" dxfId="668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{EE142BB6-7DE4-4BE4-89F4-A471D737AA66}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{08E6C980-69F4-4687-8179-6271B1974923}</x14:id>
        </ext>
      </extLst>
    </cfRule>
  </conditionalFormatting>
  <conditionalFormatting sqref="H44">
    <cfRule type="cellIs" dxfId="667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{5415E627-3E53-4575-8109-D2F44C4D63EC}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{B975D5DA-9704-417B-A51C-ACECC31AD5FE}</x14:id>
        </ext>
      </extLst>
    </cfRule>
  </conditionalFormatting>
  <conditionalFormatting sqref="H61">
    <cfRule type="cellIs" dxfId="666" priority="29" operator="greaterThan">
      <formula>0.05</formula>
    </cfRule>
  </conditionalFormatting>
  <conditionalFormatting sqref="H52">
    <cfRule type="cellIs" dxfId="665" priority="28" operator="greaterThan">
      <formula>0.05</formula>
    </cfRule>
  </conditionalFormatting>
  <conditionalFormatting sqref="H35">
    <cfRule type="cellIs" dxfId="664" priority="27" operator="greaterThan">
      <formula>0.05</formula>
    </cfRule>
  </conditionalFormatting>
  <conditionalFormatting sqref="H18">
    <cfRule type="cellIs" dxfId="663" priority="26" operator="greaterThan">
      <formula>0.05</formula>
    </cfRule>
  </conditionalFormatting>
  <conditionalFormatting sqref="H69">
    <cfRule type="cellIs" dxfId="662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{41396801-F248-4667-8ACA-6C28DB5C3B9E}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{5DC153FC-B685-4FCE-8E40-6AB69C736397}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{D68B68A5-E780-4F69-8EC5-FDD6D0951079}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{D5731BC0-9BE4-4A58-A970-2971D9E091C9}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{E839133E-AD4C-44E7-B59B-DFFCCBE0E02F}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{DD18077F-5E4C-4C34-94F5-DEAE06AD46F2}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{A3C7E575-25D1-4B1B-B842-24B45D39C408}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{7D6C1AC4-6CFA-412C-96AF-BDDE4F83A929}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{4C73536A-E737-4454-B255-DA12AE63D073}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{63D7FC23-872F-4468-8CD3-8268D1969B8F}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{19258161-0F67-4B0E-B0B9-8E11B2095E14}</x14:id>
        </ext>
      </extLst>
    </cfRule>
  </conditionalFormatting>
  <conditionalFormatting sqref="AG10">
    <cfRule type="cellIs" dxfId="661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{28C0C0DB-6790-4580-8C13-36C904653BDA}</x14:id>
        </ext>
      </extLst>
    </cfRule>
  </conditionalFormatting>
  <conditionalFormatting sqref="AG27">
    <cfRule type="cellIs" dxfId="660" priority="11" operator="greaterThan">
      <formula>0.05</formula>
    </cfRule>
  </conditionalFormatting>
  <conditionalFormatting sqref="AG61">
    <cfRule type="cellIs" dxfId="659" priority="10" operator="greaterThan">
      <formula>0.05</formula>
    </cfRule>
  </conditionalFormatting>
  <conditionalFormatting sqref="AG44">
    <cfRule type="cellIs" dxfId="658" priority="9" operator="greaterThan">
      <formula>0.05</formula>
    </cfRule>
  </conditionalFormatting>
  <conditionalFormatting sqref="AG18">
    <cfRule type="cellIs" dxfId="657" priority="8" operator="greaterThan">
      <formula>0.05</formula>
    </cfRule>
  </conditionalFormatting>
  <conditionalFormatting sqref="AG35">
    <cfRule type="cellIs" dxfId="656" priority="7" operator="greaterThan">
      <formula>0.05</formula>
    </cfRule>
  </conditionalFormatting>
  <conditionalFormatting sqref="AG52">
    <cfRule type="cellIs" dxfId="655" priority="6" operator="greaterThan">
      <formula>0.05</formula>
    </cfRule>
  </conditionalFormatting>
  <conditionalFormatting sqref="AG69">
    <cfRule type="cellIs" dxfId="654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{1D5A6CC5-F559-4D82-BB8E-768A50263267}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{DF2B8EFB-128B-4E59-A70B-A42D595052BA}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{F8D8D753-03C4-4F2F-995F-2AC97BFFDCB1}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{E3CF60FC-D8FC-4183-99DE-EAA3505AEF54}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C07ED59-7B38-4FEF-A32C-D8A01E7A40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U17:AF17 U9:AF9 AW9:AX9 AW17:AX17 AI9 AI17 AZ17:XFD17 AZ9:XFD9</xm:sqref>
        </x14:conditionalFormatting>
        <x14:conditionalFormatting xmlns:xm="http://schemas.microsoft.com/office/excel/2006/main">
          <x14:cfRule type="dataBar" id="{0F9547E8-6C6A-4D8F-BDCB-502FD42EDB5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J34:T34 J26:T26 AI26:AW26 AI34:AW34 W26:AF26 W34:AF34 AZ34:XFD34 AZ26:XFD26</xm:sqref>
        </x14:conditionalFormatting>
        <x14:conditionalFormatting xmlns:xm="http://schemas.microsoft.com/office/excel/2006/main">
          <x14:cfRule type="dataBar" id="{D88EBA32-9B32-4B4B-B7A1-6FCC94A7208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U51:AF51 U43:AF43 AZ43:XFD43 AZ51:XFD51 AI43 AI51 J51:R51 J43:R43</xm:sqref>
        </x14:conditionalFormatting>
        <x14:conditionalFormatting xmlns:xm="http://schemas.microsoft.com/office/excel/2006/main">
          <x14:cfRule type="dataBar" id="{745759B3-C748-4322-89B4-3908879F54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U68:AF68 U60:AF60 AZ60:XFD60 AZ68:XFD68 AI60 AI68 J68:P68 J60:P60</xm:sqref>
        </x14:conditionalFormatting>
        <x14:conditionalFormatting xmlns:xm="http://schemas.microsoft.com/office/excel/2006/main">
          <x14:cfRule type="dataBar" id="{26336B87-96C7-43A2-8721-85594F9358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U34 U26</xm:sqref>
        </x14:conditionalFormatting>
        <x14:conditionalFormatting xmlns:xm="http://schemas.microsoft.com/office/excel/2006/main">
          <x14:cfRule type="dataBar" id="{F20B9C2B-5071-42E2-8996-B276FE030A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D14FA2EA-1A12-4F8D-AA64-5B4D4B9795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19C35811-3DC6-4E9C-8F70-A32F4B7036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 AY17</xm:sqref>
        </x14:conditionalFormatting>
        <x14:conditionalFormatting xmlns:xm="http://schemas.microsoft.com/office/excel/2006/main">
          <x14:cfRule type="dataBar" id="{7E57C91C-F1EF-47F2-BD41-58AF225F8A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AY51 AY43</xm:sqref>
        </x14:conditionalFormatting>
        <x14:conditionalFormatting xmlns:xm="http://schemas.microsoft.com/office/excel/2006/main">
          <x14:cfRule type="dataBar" id="{90776647-7F88-4B0F-BBE1-B8A19052DB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AY60 AY68</xm:sqref>
        </x14:conditionalFormatting>
        <x14:conditionalFormatting xmlns:xm="http://schemas.microsoft.com/office/excel/2006/main">
          <x14:cfRule type="dataBar" id="{CEEF3DE6-7C69-4EE2-BA7F-EFA8E48D87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402DC4F2-64C8-4BF1-93AE-39E174E512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8065F1F0-0458-4720-9F91-83BBE757B4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CCE273A-4B06-4FF0-990D-E60C9EE948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33ED948C-87D1-40E2-B582-16353A222A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8B3C9EF6-5D23-4C29-A536-B3823CC3AA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B4AE4147-C457-46F3-B5DF-9C35543B0C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211669B0-CAC1-413F-A8DC-CC26D4F8FE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BA4F0755-06A7-4F0D-AEAB-8374FCB09F4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95EF89B4-6800-43C3-96F9-6AC6213BCC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13BFB8FC-E1A2-416B-9AC1-EC47D8A77B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4B99849F-8277-456A-AF55-76DAC2EFEE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124761DC-0B71-42D5-8B6D-AE020A25FCB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08EE6069-D68F-4667-BF87-267CB52786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674365CA-DE4F-4BD4-B544-61094359753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16D721C1-748F-4FAF-8C83-ED6AA588BD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65D76018-566D-4E33-BEEF-C74612A74B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E5CA1CAE-7E05-4ECA-866B-9539701527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E7A49688-7F20-4BA8-992F-06DA957A17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426B04A9-88CC-4843-9D51-90ACE6E4B1E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188B684B-FD72-4433-B6EE-A74621E6EB2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EE142BB6-7DE4-4BE4-89F4-A471D737AA6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08E6C980-69F4-4687-8179-6271B19749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5415E627-3E53-4575-8109-D2F44C4D63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B975D5DA-9704-417B-A51C-ACECC31AD5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41396801-F248-4667-8ACA-6C28DB5C3B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5DC153FC-B685-4FCE-8E40-6AB69C73639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D68B68A5-E780-4F69-8EC5-FDD6D09510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5731BC0-9BE4-4A58-A970-2971D9E091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E839133E-AD4C-44E7-B59B-DFFCCBE0E02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DD18077F-5E4C-4C34-94F5-DEAE06AD46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A3C7E575-25D1-4B1B-B842-24B45D39C40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7D6C1AC4-6CFA-412C-96AF-BDDE4F83A9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4C73536A-E737-4454-B255-DA12AE63D0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63D7FC23-872F-4468-8CD3-8268D1969B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19258161-0F67-4B0E-B0B9-8E11B2095E1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28C0C0DB-6790-4580-8C13-36C904653B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1D5A6CC5-F559-4D82-BB8E-768A502632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DF2B8EFB-128B-4E59-A70B-A42D595052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F8D8D753-03C4-4F2F-995F-2AC97BFFDC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E3CF60FC-D8FC-4183-99DE-EAA3505AEF5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1171CD-5DA6-421D-8093-A77469F07EFC}">
  <dimension ref="A1:AY69"/>
  <sheetViews>
    <sheetView zoomScale="70" zoomScaleNormal="70" workbookViewId="0">
      <selection activeCell="H61" sqref="H61"/>
    </sheetView>
  </sheetViews>
  <sheetFormatPr defaultRowHeight="14.5" x14ac:dyDescent="0.35"/>
  <sheetData>
    <row r="1" spans="1:51" ht="26" x14ac:dyDescent="0.6">
      <c r="A1" s="35" t="s">
        <v>81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 s="4"/>
      <c r="AX4" s="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W6" s="9"/>
      <c r="AX6" s="9"/>
    </row>
    <row r="7" spans="1:51" x14ac:dyDescent="0.35">
      <c r="A7" t="s">
        <v>19</v>
      </c>
      <c r="B7" s="14">
        <v>2.9716539827055053E-2</v>
      </c>
      <c r="C7" s="14"/>
      <c r="D7" s="14"/>
      <c r="E7" s="14"/>
      <c r="F7" s="14"/>
      <c r="G7" s="14"/>
      <c r="H7" s="91">
        <f>MAX(B7:G7)</f>
        <v>2.9716539827055053E-2</v>
      </c>
      <c r="V7" s="9"/>
      <c r="W7" s="9"/>
      <c r="X7" s="9"/>
      <c r="Y7" s="11" t="s">
        <v>19</v>
      </c>
      <c r="Z7" s="16">
        <v>2.9716539827055053E-2</v>
      </c>
      <c r="AA7" s="16">
        <v>2.9716539827055053E-2</v>
      </c>
      <c r="AB7" s="16"/>
      <c r="AC7" s="16"/>
      <c r="AD7" s="11"/>
      <c r="AE7" s="11"/>
      <c r="AF7" s="11"/>
      <c r="AG7" s="91">
        <f>MAX(Z7:AF7)</f>
        <v>2.9716539827055053E-2</v>
      </c>
      <c r="AH7" s="11"/>
      <c r="AI7" s="11"/>
      <c r="AW7" s="9"/>
      <c r="AX7" s="9"/>
    </row>
    <row r="8" spans="1:51" s="17" customFormat="1" ht="15.5" x14ac:dyDescent="0.35">
      <c r="A8" s="17" t="s">
        <v>20</v>
      </c>
      <c r="B8" s="18">
        <v>8.8307273929294917E-4</v>
      </c>
      <c r="C8" s="18"/>
      <c r="D8" s="18"/>
      <c r="E8" s="18"/>
      <c r="F8" s="18"/>
      <c r="G8" s="18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8.8307273929294917E-4</v>
      </c>
      <c r="AA8" s="23">
        <v>8.8307273929294917E-4</v>
      </c>
      <c r="AB8" s="23"/>
      <c r="AC8" s="23"/>
      <c r="AD8" s="22"/>
      <c r="AE8" s="22"/>
      <c r="AF8" s="22"/>
      <c r="AH8" s="42">
        <f>AVERAGE(Z9:AF9)</f>
        <v>8.830727392929491E-2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 s="21"/>
      <c r="AX8" s="21"/>
    </row>
    <row r="9" spans="1:51" s="25" customFormat="1" ht="15.5" x14ac:dyDescent="0.35">
      <c r="A9" s="24" t="s">
        <v>21</v>
      </c>
      <c r="B9" s="24">
        <v>8.830727392929491E-2</v>
      </c>
      <c r="C9" s="24"/>
      <c r="D9" s="24"/>
      <c r="E9" s="24"/>
      <c r="F9" s="24"/>
      <c r="G9" s="24"/>
      <c r="H9" s="70">
        <f>MAX(B9:G9)</f>
        <v>8.830727392929491E-2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8.830727392929491E-2</v>
      </c>
      <c r="AA9" s="24">
        <v>8.830727392929491E-2</v>
      </c>
      <c r="AB9" s="24"/>
      <c r="AC9" s="24"/>
      <c r="AD9" s="28"/>
      <c r="AE9" s="29"/>
      <c r="AF9" s="29"/>
      <c r="AG9" s="92">
        <f>MAX(Z9:AF9)</f>
        <v>8.830727392929491E-2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 s="26"/>
      <c r="AX9" s="26"/>
    </row>
    <row r="10" spans="1:51" x14ac:dyDescent="0.35">
      <c r="A10" t="s">
        <v>111</v>
      </c>
      <c r="B10" s="14">
        <v>0.71810922584368542</v>
      </c>
      <c r="C10" s="14"/>
      <c r="D10" s="14"/>
      <c r="E10" s="14"/>
      <c r="F10" s="14"/>
      <c r="G10" s="14"/>
      <c r="H10" s="85">
        <f>HLOOKUP(H9,B9:G10,2)</f>
        <v>0.71810922584368542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0.71810922584368542</v>
      </c>
      <c r="AA10" s="14">
        <v>0.75685949093217753</v>
      </c>
      <c r="AB10" s="14"/>
      <c r="AC10" s="14"/>
      <c r="AD10" s="31"/>
      <c r="AE10" s="16"/>
      <c r="AF10" s="16"/>
      <c r="AG10" s="14">
        <f>HLOOKUP(AG9,Z9:AF10,2)</f>
        <v>0.75685949093217753</v>
      </c>
      <c r="AH10" s="56">
        <f>AH9*100/AH8/100</f>
        <v>0</v>
      </c>
      <c r="AI10" s="31"/>
      <c r="AW10" s="15"/>
      <c r="AX10" s="15"/>
      <c r="AY10" s="15"/>
    </row>
    <row r="11" spans="1:51" x14ac:dyDescent="0.35">
      <c r="G11" s="9"/>
      <c r="I11" s="9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W11" s="15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 s="4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W14" s="9"/>
      <c r="AX14" s="9"/>
    </row>
    <row r="15" spans="1:51" x14ac:dyDescent="0.35">
      <c r="A15" s="30" t="s">
        <v>32</v>
      </c>
      <c r="B15">
        <v>109</v>
      </c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W15" s="9"/>
      <c r="AX15" s="9"/>
    </row>
    <row r="16" spans="1:51" ht="15.5" x14ac:dyDescent="0.35">
      <c r="A16" s="30" t="s">
        <v>33</v>
      </c>
      <c r="B16">
        <v>58</v>
      </c>
      <c r="V16" s="9"/>
      <c r="W16" s="9"/>
      <c r="X16" s="9"/>
      <c r="Y16" s="31" t="s">
        <v>33</v>
      </c>
      <c r="Z16" s="11">
        <v>58</v>
      </c>
      <c r="AA16" s="11">
        <v>58</v>
      </c>
      <c r="AB16" s="11"/>
      <c r="AC16" s="11"/>
      <c r="AD16" s="9"/>
      <c r="AE16" s="9"/>
      <c r="AF16" s="9"/>
      <c r="AH16" s="42">
        <f>AVERAGE(Z17:AF17)</f>
        <v>53.211009174311926</v>
      </c>
      <c r="AI16" s="11"/>
      <c r="AW16" s="9"/>
      <c r="AX16" s="9"/>
    </row>
    <row r="17" spans="1:51" s="24" customFormat="1" ht="15.5" x14ac:dyDescent="0.35">
      <c r="A17" s="34" t="s">
        <v>34</v>
      </c>
      <c r="B17" s="24">
        <v>53.211009174311926</v>
      </c>
      <c r="H17" s="25">
        <f>MAX(B17:G17)</f>
        <v>53.211009174311926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53.211009174311926</v>
      </c>
      <c r="AA17" s="24">
        <v>53.211009174311926</v>
      </c>
      <c r="AG17" s="25">
        <f>MAX(Z17:AF17)</f>
        <v>53.211009174311926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 s="4"/>
      <c r="AX21" s="4"/>
    </row>
    <row r="22" spans="1:51" x14ac:dyDescent="0.35">
      <c r="A22" t="s">
        <v>115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9"/>
      <c r="AX23" s="9"/>
    </row>
    <row r="24" spans="1:51" x14ac:dyDescent="0.35">
      <c r="A24" t="s">
        <v>19</v>
      </c>
      <c r="B24" s="84">
        <v>-5.4776930334044837E-3</v>
      </c>
      <c r="C24" s="14">
        <v>3.4111778037365724E-2</v>
      </c>
      <c r="D24" s="14"/>
      <c r="E24" s="14">
        <v>7.7689810204815996E-2</v>
      </c>
      <c r="F24" s="14"/>
      <c r="G24" s="14"/>
      <c r="H24" s="89">
        <f>MAX(B24:G24)</f>
        <v>7.7689810204815996E-2</v>
      </c>
      <c r="V24" s="9"/>
      <c r="W24" s="9"/>
      <c r="X24" s="9"/>
      <c r="Y24" s="11" t="s">
        <v>19</v>
      </c>
      <c r="Z24" s="16">
        <v>-1.0267085565474551E-3</v>
      </c>
      <c r="AA24" s="16">
        <v>-4.635488703370368E-4</v>
      </c>
      <c r="AB24" s="16">
        <v>5.2741692488746918E-2</v>
      </c>
      <c r="AC24" s="16"/>
      <c r="AD24" s="11"/>
      <c r="AE24" s="11"/>
      <c r="AF24" s="11"/>
      <c r="AG24" s="89">
        <f>MAX(Z24:AF24)</f>
        <v>5.2741692488746918E-2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9"/>
      <c r="AX24" s="9"/>
    </row>
    <row r="25" spans="1:51" s="17" customFormat="1" ht="15.5" x14ac:dyDescent="0.35">
      <c r="A25" s="17" t="s">
        <v>20</v>
      </c>
      <c r="B25" s="18">
        <v>3.0005120968208013E-5</v>
      </c>
      <c r="C25" s="18">
        <v>1.1636134008705065E-3</v>
      </c>
      <c r="D25" s="18"/>
      <c r="E25" s="18">
        <v>6.0357066096603318E-3</v>
      </c>
      <c r="F25" s="18"/>
      <c r="G25" s="18"/>
      <c r="I25" s="24">
        <f>AVERAGE(B26:G26)</f>
        <v>0.24097750438330154</v>
      </c>
      <c r="J25"/>
      <c r="K25"/>
      <c r="L25"/>
      <c r="M25"/>
      <c r="N25"/>
      <c r="O25"/>
      <c r="P25"/>
      <c r="Q25"/>
      <c r="R25"/>
      <c r="S25"/>
      <c r="T25"/>
      <c r="U25"/>
      <c r="V25" s="21"/>
      <c r="W25" s="21"/>
      <c r="X25" s="21"/>
      <c r="Y25" s="22" t="s">
        <v>20</v>
      </c>
      <c r="Z25" s="23">
        <v>1.0541304600877589E-6</v>
      </c>
      <c r="AA25" s="23">
        <v>2.1487755519074295E-7</v>
      </c>
      <c r="AB25" s="23">
        <v>2.7816861265775429E-3</v>
      </c>
      <c r="AC25" s="23"/>
      <c r="AD25" s="22"/>
      <c r="AE25" s="22"/>
      <c r="AF25" s="22"/>
      <c r="AH25" s="42">
        <f>AVERAGE(Z26:AF26)</f>
        <v>9.2765171153094031E-2</v>
      </c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1"/>
      <c r="AX25" s="21"/>
    </row>
    <row r="26" spans="1:51" s="25" customFormat="1" ht="15.5" x14ac:dyDescent="0.35">
      <c r="A26" s="24" t="s">
        <v>21</v>
      </c>
      <c r="B26" s="24">
        <v>3.0005120968208013E-3</v>
      </c>
      <c r="C26" s="24">
        <v>0.11636134008705065</v>
      </c>
      <c r="D26" s="24"/>
      <c r="E26" s="24">
        <v>0.60357066096603318</v>
      </c>
      <c r="F26" s="24"/>
      <c r="G26" s="24"/>
      <c r="H26" s="25">
        <f>MAX(B26:G26)</f>
        <v>0.60357066096603318</v>
      </c>
      <c r="I26" s="29">
        <f>STDEV(B26:G26)</f>
        <v>0.31908935618589607</v>
      </c>
      <c r="J26"/>
      <c r="K26"/>
      <c r="L26"/>
      <c r="M26"/>
      <c r="N26"/>
      <c r="O26"/>
      <c r="P26"/>
      <c r="Q26"/>
      <c r="R26"/>
      <c r="S26"/>
      <c r="T26"/>
      <c r="U26"/>
      <c r="V26" s="26"/>
      <c r="W26" s="26"/>
      <c r="X26" s="26"/>
      <c r="Y26" s="25" t="s">
        <v>21</v>
      </c>
      <c r="Z26" s="24">
        <v>1.0541304600877589E-4</v>
      </c>
      <c r="AA26" s="24">
        <v>2.1487755519074294E-5</v>
      </c>
      <c r="AB26" s="24">
        <v>0.27816861265775428</v>
      </c>
      <c r="AC26" s="24"/>
      <c r="AD26" s="28"/>
      <c r="AE26" s="29"/>
      <c r="AF26" s="29"/>
      <c r="AG26" s="25">
        <f>MAX(Z26:AF26)</f>
        <v>0.27816861265775428</v>
      </c>
      <c r="AH26" s="29">
        <f>STDEV(Z26:AF26)</f>
        <v>0.16056409577546463</v>
      </c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6"/>
      <c r="AX26" s="26"/>
    </row>
    <row r="27" spans="1:51" s="14" customFormat="1" x14ac:dyDescent="0.35">
      <c r="A27" s="14" t="s">
        <v>111</v>
      </c>
      <c r="B27" s="14">
        <v>0.96055909044487664</v>
      </c>
      <c r="C27" s="14">
        <v>0.76536252970390062</v>
      </c>
      <c r="E27" s="14">
        <v>0.49615918406162818</v>
      </c>
      <c r="G27" s="15"/>
      <c r="H27" s="14">
        <f>HLOOKUP(H26,B26:G27,2)</f>
        <v>0.49615918406162818</v>
      </c>
      <c r="I27" s="56">
        <f>I26*100/I25/100</f>
        <v>1.3241458243270248</v>
      </c>
      <c r="V27" s="15"/>
      <c r="W27" s="15"/>
      <c r="X27" s="15"/>
      <c r="Y27" s="14" t="s">
        <v>111</v>
      </c>
      <c r="Z27" s="16">
        <v>0.99260455980535367</v>
      </c>
      <c r="AA27" s="16">
        <v>0.99425234239633231</v>
      </c>
      <c r="AB27" s="16">
        <v>0.41114039760646437</v>
      </c>
      <c r="AC27" s="16"/>
      <c r="AD27" s="43"/>
      <c r="AE27" s="16"/>
      <c r="AF27" s="16"/>
      <c r="AG27" s="14">
        <f>HLOOKUP(AG26,AA26:AF27,2)</f>
        <v>0.41114039760646437</v>
      </c>
      <c r="AH27" s="56">
        <f>AH26*100/AH25/100</f>
        <v>1.7308661621556152</v>
      </c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X27" s="15"/>
      <c r="AY27" s="15"/>
    </row>
    <row r="28" spans="1:51" x14ac:dyDescent="0.35">
      <c r="G28" s="9"/>
      <c r="I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15"/>
      <c r="AX28" s="15"/>
      <c r="AY28" s="15"/>
    </row>
    <row r="29" spans="1:51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4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9"/>
      <c r="AX31" s="9"/>
    </row>
    <row r="32" spans="1:51" x14ac:dyDescent="0.35">
      <c r="A32" s="30" t="s">
        <v>32</v>
      </c>
      <c r="B32">
        <v>82</v>
      </c>
      <c r="C32">
        <v>78</v>
      </c>
      <c r="E32">
        <v>78</v>
      </c>
      <c r="V32" s="9"/>
      <c r="W32" s="9"/>
      <c r="X32" s="9"/>
      <c r="Y32" s="31" t="s">
        <v>32</v>
      </c>
      <c r="Z32" s="11">
        <v>82</v>
      </c>
      <c r="AA32" s="11">
        <v>82</v>
      </c>
      <c r="AB32" s="11">
        <v>78</v>
      </c>
      <c r="AC32" s="11"/>
      <c r="AD32" s="9"/>
      <c r="AE32" s="9"/>
      <c r="AF32" s="9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9"/>
      <c r="AX32" s="9"/>
    </row>
    <row r="33" spans="1:51" ht="15.5" x14ac:dyDescent="0.35">
      <c r="A33" s="30" t="s">
        <v>33</v>
      </c>
      <c r="B33">
        <v>44</v>
      </c>
      <c r="C33">
        <v>37</v>
      </c>
      <c r="E33">
        <v>30</v>
      </c>
      <c r="I33" s="24">
        <f>AVERAGE(B34:G34)</f>
        <v>46.518657494267245</v>
      </c>
      <c r="V33" s="9"/>
      <c r="W33" s="9"/>
      <c r="X33" s="9"/>
      <c r="Y33" s="31" t="s">
        <v>33</v>
      </c>
      <c r="Z33" s="11">
        <v>46</v>
      </c>
      <c r="AA33" s="11">
        <v>37</v>
      </c>
      <c r="AB33" s="11">
        <v>32</v>
      </c>
      <c r="AC33" s="11"/>
      <c r="AD33" s="9"/>
      <c r="AE33" s="9"/>
      <c r="AF33" s="9"/>
      <c r="AH33" s="42">
        <f>AVERAGE(Z34:AF34)</f>
        <v>47.415051073587655</v>
      </c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9"/>
      <c r="AX33" s="9"/>
    </row>
    <row r="34" spans="1:51" s="24" customFormat="1" ht="15.5" x14ac:dyDescent="0.35">
      <c r="A34" s="34" t="s">
        <v>34</v>
      </c>
      <c r="B34" s="24">
        <v>53.658536585365852</v>
      </c>
      <c r="C34" s="24">
        <v>47.435897435897438</v>
      </c>
      <c r="E34" s="24">
        <v>38.46153846153846</v>
      </c>
      <c r="H34" s="25">
        <f>MAX(B34:G34)</f>
        <v>53.658536585365852</v>
      </c>
      <c r="I34" s="29">
        <f>STDEV(B34:G34)</f>
        <v>7.6399073833911881</v>
      </c>
      <c r="J34"/>
      <c r="K34"/>
      <c r="L34"/>
      <c r="M34"/>
      <c r="N34"/>
      <c r="O34"/>
      <c r="P34"/>
      <c r="Q34"/>
      <c r="R34"/>
      <c r="S34"/>
      <c r="T34"/>
      <c r="U34"/>
      <c r="Y34" s="34" t="s">
        <v>34</v>
      </c>
      <c r="Z34" s="24">
        <v>56.097560975609753</v>
      </c>
      <c r="AA34" s="24">
        <v>45.121951219512198</v>
      </c>
      <c r="AB34" s="24">
        <v>41.025641025641029</v>
      </c>
      <c r="AG34" s="25">
        <f>MAX(Z34:AF34)</f>
        <v>56.097560975609753</v>
      </c>
      <c r="AH34" s="29">
        <f>STDEV(Z34:AF34)</f>
        <v>7.793229301780956</v>
      </c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0.16423318717511781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0.16436192992149151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 s="4"/>
      <c r="AX38" s="4"/>
    </row>
    <row r="39" spans="1:51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W40" s="9"/>
      <c r="AX40" s="9"/>
    </row>
    <row r="41" spans="1:51" x14ac:dyDescent="0.35">
      <c r="A41" t="s">
        <v>19</v>
      </c>
      <c r="B41" s="84">
        <v>-0.27307658440616739</v>
      </c>
      <c r="C41" s="84">
        <v>-0.14895945853852663</v>
      </c>
      <c r="D41" s="84">
        <v>-0.28681920535130612</v>
      </c>
      <c r="E41" s="84">
        <v>-6.5636733723726054E-2</v>
      </c>
      <c r="F41" s="84">
        <v>-8.1314551391806711E-2</v>
      </c>
      <c r="G41" s="84">
        <v>-0.15253768199688519</v>
      </c>
      <c r="H41" s="84">
        <f>MIN(B41:G41)</f>
        <v>-0.28681920535130612</v>
      </c>
      <c r="V41" s="9"/>
      <c r="W41" s="9"/>
      <c r="X41" s="9"/>
      <c r="Y41" s="11" t="s">
        <v>19</v>
      </c>
      <c r="Z41" s="84">
        <v>-0.39761477301141773</v>
      </c>
      <c r="AA41" s="84">
        <v>-0.12146823580806079</v>
      </c>
      <c r="AB41" s="84">
        <v>-0.14793748730549106</v>
      </c>
      <c r="AC41" s="84">
        <v>-0.22353389079475763</v>
      </c>
      <c r="AD41" s="11"/>
      <c r="AE41" s="11"/>
      <c r="AF41" s="11"/>
      <c r="AG41" s="84">
        <f>MIN(Z41:AF41)</f>
        <v>-0.39761477301141773</v>
      </c>
      <c r="AH41" s="11"/>
      <c r="AI41" s="11"/>
      <c r="AW41" s="9"/>
      <c r="AX41" s="9"/>
    </row>
    <row r="42" spans="1:51" s="17" customFormat="1" ht="15.5" x14ac:dyDescent="0.35">
      <c r="A42" s="17" t="s">
        <v>20</v>
      </c>
      <c r="B42" s="18">
        <v>7.4570820950938657E-2</v>
      </c>
      <c r="C42" s="18">
        <v>2.2188920288091035E-2</v>
      </c>
      <c r="D42" s="18">
        <v>8.2265256558354705E-2</v>
      </c>
      <c r="E42" s="18">
        <v>4.3081808139193174E-3</v>
      </c>
      <c r="F42" s="18">
        <v>6.612056268050775E-3</v>
      </c>
      <c r="G42" s="18">
        <v>2.3267744428982873E-2</v>
      </c>
      <c r="H42" s="93"/>
      <c r="I42" s="24">
        <f>AVERAGE(B43:G43)</f>
        <v>3.5535496551389563</v>
      </c>
      <c r="P42"/>
      <c r="Q42"/>
      <c r="R42"/>
      <c r="S42"/>
      <c r="T42"/>
      <c r="U42"/>
      <c r="V42" s="21"/>
      <c r="W42" s="21"/>
      <c r="X42" s="21"/>
      <c r="Y42" s="22" t="s">
        <v>20</v>
      </c>
      <c r="Z42" s="23">
        <v>0.15809750771692124</v>
      </c>
      <c r="AA42" s="23">
        <v>1.4754532310322662E-2</v>
      </c>
      <c r="AB42" s="23">
        <v>2.1885500150262326E-2</v>
      </c>
      <c r="AC42" s="23">
        <v>4.9967400333842629E-2</v>
      </c>
      <c r="AD42" s="22"/>
      <c r="AE42" s="22"/>
      <c r="AF42" s="22"/>
      <c r="AG42" s="93"/>
      <c r="AH42" s="42">
        <f>AVERAGE(Z43:AF43)</f>
        <v>6.1176235127837222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 s="21"/>
      <c r="AX42" s="21"/>
    </row>
    <row r="43" spans="1:51" s="25" customFormat="1" ht="15.5" x14ac:dyDescent="0.35">
      <c r="A43" s="24" t="s">
        <v>21</v>
      </c>
      <c r="B43" s="24">
        <v>7.4570820950938659</v>
      </c>
      <c r="C43" s="24">
        <v>2.2188920288091034</v>
      </c>
      <c r="D43" s="24">
        <v>8.22652565583547</v>
      </c>
      <c r="E43" s="24">
        <v>0.43081808139193173</v>
      </c>
      <c r="F43" s="24">
        <v>0.66120562680507755</v>
      </c>
      <c r="G43" s="24">
        <v>2.3267744428982873</v>
      </c>
      <c r="H43" s="88">
        <f>MAX(B43:G43)</f>
        <v>8.22652565583547</v>
      </c>
      <c r="I43" s="29">
        <f>STDEV(B43:G43)</f>
        <v>3.4198732454191849</v>
      </c>
      <c r="J43" s="26"/>
      <c r="K43" s="26"/>
      <c r="L43" s="26"/>
      <c r="M43" s="26"/>
      <c r="N43" s="26"/>
      <c r="O43" s="26"/>
      <c r="P43"/>
      <c r="Q43"/>
      <c r="R43"/>
      <c r="S43"/>
      <c r="T43"/>
      <c r="U43"/>
      <c r="V43" s="26"/>
      <c r="W43" s="26"/>
      <c r="X43" s="26"/>
      <c r="Y43" s="25" t="s">
        <v>21</v>
      </c>
      <c r="Z43" s="24">
        <v>15.809750771692125</v>
      </c>
      <c r="AA43" s="24">
        <v>1.4754532310322663</v>
      </c>
      <c r="AB43" s="24">
        <v>2.1885500150262325</v>
      </c>
      <c r="AC43" s="24">
        <v>4.9967400333842633</v>
      </c>
      <c r="AD43" s="28"/>
      <c r="AE43" s="29"/>
      <c r="AF43" s="29"/>
      <c r="AG43" s="88">
        <f>MAX(Z43:AF43)</f>
        <v>15.809750771692125</v>
      </c>
      <c r="AH43" s="29">
        <f>STDEV(Z43:AF43)</f>
        <v>6.6377976782670558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 s="26"/>
      <c r="AX43" s="26"/>
    </row>
    <row r="44" spans="1:51" x14ac:dyDescent="0.35">
      <c r="A44" t="s">
        <v>111</v>
      </c>
      <c r="B44" s="14">
        <v>3.4180407788586667E-4</v>
      </c>
      <c r="C44" s="14">
        <v>5.2538549929758316E-2</v>
      </c>
      <c r="D44" s="14">
        <v>1.3885329990184644E-2</v>
      </c>
      <c r="E44" s="14">
        <v>0.39510174297784306</v>
      </c>
      <c r="F44" s="14">
        <v>0.49404187666815003</v>
      </c>
      <c r="G44" s="14">
        <v>0.19762681503560825</v>
      </c>
      <c r="H44" s="14">
        <f>HLOOKUP(H43,B43:G44,2)</f>
        <v>1.3885329990184644E-2</v>
      </c>
      <c r="I44" s="56">
        <f>I43*100/I42/100</f>
        <v>0.9623822873766642</v>
      </c>
      <c r="J44" s="9"/>
      <c r="K44" s="9"/>
      <c r="L44" s="9"/>
      <c r="M44" s="9"/>
      <c r="N44" s="9"/>
      <c r="O44" s="9"/>
      <c r="P44" s="14"/>
      <c r="Q44" s="14"/>
      <c r="R44" s="14"/>
      <c r="S44" s="14"/>
      <c r="T44" s="14"/>
      <c r="U44" s="14"/>
      <c r="V44" s="15"/>
      <c r="W44" s="15"/>
      <c r="X44" s="15"/>
      <c r="Y44" t="s">
        <v>111</v>
      </c>
      <c r="Z44" s="14">
        <v>6.6270531067909508E-8</v>
      </c>
      <c r="AA44" s="14">
        <v>0.11034484788876575</v>
      </c>
      <c r="AB44" s="14">
        <v>5.3485138427096228E-2</v>
      </c>
      <c r="AC44" s="14">
        <v>3.0271000482761119E-3</v>
      </c>
      <c r="AD44" s="31"/>
      <c r="AE44" s="16"/>
      <c r="AF44" s="16"/>
      <c r="AG44" s="16">
        <v>9.3863405520113914E-5</v>
      </c>
      <c r="AH44" s="56">
        <f>AH43*100/AH42/100</f>
        <v>1.0850287966227978</v>
      </c>
      <c r="AI44" s="31"/>
      <c r="AW44" s="15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W45" s="15"/>
      <c r="AX45" s="15"/>
      <c r="AY45" s="15"/>
    </row>
    <row r="46" spans="1:51" s="2" customFormat="1" ht="26" x14ac:dyDescent="0.6">
      <c r="A46" s="2" t="s">
        <v>22</v>
      </c>
      <c r="P46"/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 s="4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W48" s="9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W49" s="9"/>
      <c r="AX49" s="9"/>
    </row>
    <row r="50" spans="1:51" ht="15.5" x14ac:dyDescent="0.35">
      <c r="A50" s="30" t="s">
        <v>33</v>
      </c>
      <c r="B50">
        <v>27</v>
      </c>
      <c r="C50">
        <v>28</v>
      </c>
      <c r="D50">
        <v>25</v>
      </c>
      <c r="E50">
        <v>71</v>
      </c>
      <c r="F50">
        <v>32</v>
      </c>
      <c r="G50">
        <v>48</v>
      </c>
      <c r="I50" s="24">
        <f>AVERAGE(B51:G51)</f>
        <v>48.309028186668392</v>
      </c>
      <c r="V50" s="9"/>
      <c r="W50" s="9"/>
      <c r="X50" s="9"/>
      <c r="Y50" s="31" t="s">
        <v>33</v>
      </c>
      <c r="Z50" s="11">
        <v>27</v>
      </c>
      <c r="AA50" s="11">
        <v>76</v>
      </c>
      <c r="AB50" s="11">
        <v>80</v>
      </c>
      <c r="AC50" s="11">
        <v>35</v>
      </c>
      <c r="AD50" s="9"/>
      <c r="AE50" s="9"/>
      <c r="AF50" s="9"/>
      <c r="AH50" s="42">
        <f>AVERAGE(Z51:AF51)</f>
        <v>46.643789828335954</v>
      </c>
      <c r="AI50" s="11"/>
      <c r="AW50" s="9"/>
      <c r="AX50" s="9"/>
    </row>
    <row r="51" spans="1:51" s="24" customFormat="1" ht="15.5" x14ac:dyDescent="0.35">
      <c r="A51" s="34" t="s">
        <v>34</v>
      </c>
      <c r="B51" s="24">
        <v>45</v>
      </c>
      <c r="C51" s="24">
        <v>47.457627118644069</v>
      </c>
      <c r="D51" s="24">
        <v>40.983606557377051</v>
      </c>
      <c r="E51" s="24">
        <v>42.7710843373494</v>
      </c>
      <c r="F51" s="24">
        <v>45.070422535211264</v>
      </c>
      <c r="G51" s="24">
        <v>68.571428571428569</v>
      </c>
      <c r="H51" s="25">
        <f>MAX(B51:G51)</f>
        <v>68.571428571428569</v>
      </c>
      <c r="I51" s="29">
        <f>STDEV(B51:G51)</f>
        <v>10.169155435549987</v>
      </c>
      <c r="P51"/>
      <c r="Q51"/>
      <c r="R51"/>
      <c r="S51"/>
      <c r="T51"/>
      <c r="U51"/>
      <c r="Y51" s="34" t="s">
        <v>34</v>
      </c>
      <c r="Z51" s="24">
        <v>44.26229508196721</v>
      </c>
      <c r="AA51" s="24">
        <v>45.508982035928142</v>
      </c>
      <c r="AB51" s="24">
        <v>48.192771084337352</v>
      </c>
      <c r="AC51" s="24">
        <v>48.611111111111114</v>
      </c>
      <c r="AG51" s="25">
        <f>MAX(Z51:AF51)</f>
        <v>48.611111111111114</v>
      </c>
      <c r="AH51" s="29">
        <f>STDEV(Z51:AF51)</f>
        <v>2.0999207853151027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/>
      </c>
      <c r="H52" s="14" t="str">
        <f>HLOOKUP(H51,B51:G52,2)</f>
        <v/>
      </c>
      <c r="I52" s="56">
        <f>I51*100/I50/100</f>
        <v>0.21050217355347919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4.5020372337742753E-2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 s="4"/>
      <c r="AX55" s="4"/>
    </row>
    <row r="56" spans="1:51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W57" s="9"/>
      <c r="AX57" s="9"/>
    </row>
    <row r="58" spans="1:51" x14ac:dyDescent="0.35">
      <c r="A58" t="s">
        <v>19</v>
      </c>
      <c r="B58" s="84">
        <v>-0.33029399025548672</v>
      </c>
      <c r="C58" s="14">
        <v>6.6717326747710026E-2</v>
      </c>
      <c r="D58" s="14"/>
      <c r="E58" s="14">
        <v>5.4781042299916531E-2</v>
      </c>
      <c r="F58" s="14"/>
      <c r="G58" s="14"/>
      <c r="H58" s="84">
        <f>MIN(B58:G58)</f>
        <v>-0.33029399025548672</v>
      </c>
      <c r="V58" s="9"/>
      <c r="W58" s="9"/>
      <c r="X58" s="9"/>
      <c r="Y58" s="11" t="s">
        <v>19</v>
      </c>
      <c r="Z58" s="84">
        <v>-0.17658354655034064</v>
      </c>
      <c r="AA58" s="84">
        <v>-0.23937106104499659</v>
      </c>
      <c r="AB58" s="16">
        <v>6.2558603927897347E-2</v>
      </c>
      <c r="AC58" s="16"/>
      <c r="AD58" s="11"/>
      <c r="AE58" s="11"/>
      <c r="AF58" s="11"/>
      <c r="AG58" s="84">
        <f>MIN(Z58:AF58)</f>
        <v>-0.23937106104499659</v>
      </c>
      <c r="AH58" s="11"/>
      <c r="AI58" s="11"/>
      <c r="AW58" s="9"/>
      <c r="AX58" s="9"/>
    </row>
    <row r="59" spans="1:51" s="17" customFormat="1" ht="15.5" x14ac:dyDescent="0.35">
      <c r="A59" s="17" t="s">
        <v>20</v>
      </c>
      <c r="B59" s="18">
        <v>0.10909411999889156</v>
      </c>
      <c r="C59" s="18">
        <v>4.4512016883607036E-3</v>
      </c>
      <c r="D59" s="18"/>
      <c r="E59" s="18">
        <v>3.0009625954652442E-3</v>
      </c>
      <c r="F59" s="18"/>
      <c r="G59" s="18"/>
      <c r="H59" s="93"/>
      <c r="I59" s="24">
        <f>AVERAGE(B60:G60)</f>
        <v>3.8848761427572498</v>
      </c>
      <c r="P59"/>
      <c r="Q59"/>
      <c r="R59"/>
      <c r="S59"/>
      <c r="T59"/>
      <c r="U59"/>
      <c r="V59" s="21"/>
      <c r="W59" s="21"/>
      <c r="X59" s="21"/>
      <c r="Y59" s="22" t="s">
        <v>20</v>
      </c>
      <c r="Z59" s="23">
        <v>3.1181748912296321E-2</v>
      </c>
      <c r="AA59" s="23">
        <v>5.7298504865807481E-2</v>
      </c>
      <c r="AB59" s="23">
        <v>3.9135789254075336E-3</v>
      </c>
      <c r="AC59" s="23"/>
      <c r="AD59" s="22"/>
      <c r="AE59" s="22"/>
      <c r="AF59" s="22"/>
      <c r="AG59" s="93"/>
      <c r="AH59" s="42">
        <f>AVERAGE(Z60:AF60)</f>
        <v>3.079794423450378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 s="21"/>
      <c r="AX59" s="21"/>
    </row>
    <row r="60" spans="1:51" s="25" customFormat="1" ht="15.5" x14ac:dyDescent="0.35">
      <c r="A60" s="24" t="s">
        <v>21</v>
      </c>
      <c r="B60" s="24">
        <v>10.909411999889155</v>
      </c>
      <c r="C60" s="24">
        <v>0.44512016883607036</v>
      </c>
      <c r="D60" s="24"/>
      <c r="E60" s="24">
        <v>0.30009625954652441</v>
      </c>
      <c r="F60" s="24"/>
      <c r="G60" s="24"/>
      <c r="H60" s="88">
        <f>MAX(B60:G60)</f>
        <v>10.909411999889155</v>
      </c>
      <c r="I60" s="29">
        <f>STDEV(B60:G60)</f>
        <v>6.0838586431363861</v>
      </c>
      <c r="J60" s="26"/>
      <c r="K60" s="26"/>
      <c r="L60" s="26"/>
      <c r="M60" s="26"/>
      <c r="N60" s="26"/>
      <c r="O60" s="26"/>
      <c r="P60"/>
      <c r="Q60"/>
      <c r="R60"/>
      <c r="S60"/>
      <c r="T60"/>
      <c r="U60"/>
      <c r="V60" s="26"/>
      <c r="W60" s="26"/>
      <c r="X60" s="26"/>
      <c r="Y60" s="25" t="s">
        <v>21</v>
      </c>
      <c r="Z60" s="24">
        <v>3.1181748912296321</v>
      </c>
      <c r="AA60" s="24">
        <v>5.729850486580748</v>
      </c>
      <c r="AB60" s="24">
        <v>0.39135789254075337</v>
      </c>
      <c r="AC60" s="24"/>
      <c r="AD60" s="28"/>
      <c r="AE60" s="29"/>
      <c r="AF60" s="29"/>
      <c r="AG60" s="88">
        <f>MAX(Z60:AF60)</f>
        <v>5.729850486580748</v>
      </c>
      <c r="AH60" s="29">
        <f>STDEV(Z60:AF60)</f>
        <v>2.6694532379094387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 s="26"/>
      <c r="AX60" s="26"/>
    </row>
    <row r="61" spans="1:51" s="14" customFormat="1" x14ac:dyDescent="0.35">
      <c r="A61" s="14" t="s">
        <v>111</v>
      </c>
      <c r="B61" s="14">
        <v>1.3785189530284023E-2</v>
      </c>
      <c r="C61" s="14">
        <v>0.62841139712749228</v>
      </c>
      <c r="E61" s="14">
        <v>0.69119482673391452</v>
      </c>
      <c r="G61" s="15"/>
      <c r="H61" s="14">
        <v>1.3785189530284023E-2</v>
      </c>
      <c r="I61" s="56">
        <f>I60*100/I59/100</f>
        <v>1.5660367073680839</v>
      </c>
      <c r="J61" s="15"/>
      <c r="K61" s="15"/>
      <c r="L61" s="15"/>
      <c r="M61" s="15"/>
      <c r="N61" s="15"/>
      <c r="O61" s="15"/>
      <c r="V61" s="15"/>
      <c r="W61" s="15"/>
      <c r="X61" s="15"/>
      <c r="Y61" s="14" t="s">
        <v>111</v>
      </c>
      <c r="Z61" s="16">
        <v>0.19295602616778035</v>
      </c>
      <c r="AA61" s="16">
        <v>7.8384727547805261E-2</v>
      </c>
      <c r="AB61" s="16">
        <v>0.64692651994889683</v>
      </c>
      <c r="AC61" s="16"/>
      <c r="AD61" s="43"/>
      <c r="AE61" s="16"/>
      <c r="AF61" s="16"/>
      <c r="AG61" s="14">
        <f>HLOOKUP(AG60,AA60:AF61,2)</f>
        <v>7.8384727547805261E-2</v>
      </c>
      <c r="AH61" s="56">
        <f>AH60*100/AH59/100</f>
        <v>0.86676344939893002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W62" s="15"/>
      <c r="AX62" s="15"/>
      <c r="AY62" s="15"/>
    </row>
    <row r="63" spans="1:51" s="2" customFormat="1" ht="26" x14ac:dyDescent="0.6">
      <c r="A63" s="2" t="s">
        <v>22</v>
      </c>
      <c r="P63"/>
      <c r="Q63"/>
      <c r="R63"/>
      <c r="S63"/>
      <c r="T63"/>
      <c r="U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 s="4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W64" s="9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W65" s="9"/>
      <c r="AX65" s="9"/>
    </row>
    <row r="66" spans="1:50" x14ac:dyDescent="0.35">
      <c r="A66" s="30" t="s">
        <v>32</v>
      </c>
      <c r="B66">
        <v>42</v>
      </c>
      <c r="C66">
        <v>43</v>
      </c>
      <c r="E66">
        <v>53</v>
      </c>
      <c r="V66" s="9"/>
      <c r="W66" s="9"/>
      <c r="X66" s="9"/>
      <c r="Y66" s="31" t="s">
        <v>32</v>
      </c>
      <c r="Z66" s="11">
        <v>43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  <c r="AW66" s="9"/>
      <c r="AX66" s="9"/>
    </row>
    <row r="67" spans="1:50" ht="15.5" x14ac:dyDescent="0.35">
      <c r="A67" s="30" t="s">
        <v>33</v>
      </c>
      <c r="B67">
        <v>17</v>
      </c>
      <c r="C67">
        <v>26</v>
      </c>
      <c r="E67">
        <v>32</v>
      </c>
      <c r="I67" s="24">
        <f>AVERAGE(B68:G68)</f>
        <v>53.772888415275425</v>
      </c>
      <c r="V67" s="9"/>
      <c r="W67" s="9"/>
      <c r="X67" s="9"/>
      <c r="Y67" s="31" t="s">
        <v>33</v>
      </c>
      <c r="Z67" s="11">
        <v>22</v>
      </c>
      <c r="AA67" s="11">
        <v>30</v>
      </c>
      <c r="AB67" s="11">
        <v>36</v>
      </c>
      <c r="AC67" s="11"/>
      <c r="AD67" s="9"/>
      <c r="AE67" s="9"/>
      <c r="AF67" s="9"/>
      <c r="AH67" s="42">
        <f>AVERAGE(Z68:AF68)</f>
        <v>58.144410316415588</v>
      </c>
      <c r="AI67" s="11"/>
      <c r="AW67" s="9"/>
      <c r="AX67" s="9"/>
    </row>
    <row r="68" spans="1:50" s="24" customFormat="1" ht="15.5" x14ac:dyDescent="0.35">
      <c r="A68" s="34" t="s">
        <v>34</v>
      </c>
      <c r="B68" s="24">
        <v>40.476190476190474</v>
      </c>
      <c r="C68" s="24">
        <v>60.465116279069768</v>
      </c>
      <c r="E68" s="24">
        <v>60.377358490566039</v>
      </c>
      <c r="H68" s="25">
        <f>MAX(B68:G68)</f>
        <v>60.465116279069768</v>
      </c>
      <c r="I68" s="29">
        <f>STDEV(B68:G68)</f>
        <v>11.515361801515851</v>
      </c>
      <c r="P68"/>
      <c r="Q68"/>
      <c r="R68"/>
      <c r="S68"/>
      <c r="T68"/>
      <c r="U68"/>
      <c r="Y68" s="34" t="s">
        <v>34</v>
      </c>
      <c r="Z68" s="24">
        <v>51.162790697674417</v>
      </c>
      <c r="AA68" s="24">
        <v>56.60377358490566</v>
      </c>
      <c r="AB68" s="24">
        <v>66.666666666666671</v>
      </c>
      <c r="AG68" s="25">
        <f>MAX(Z68:AF68)</f>
        <v>66.666666666666671</v>
      </c>
      <c r="AH68" s="29">
        <f>STDEV(Z68:AF68)</f>
        <v>7.8659210312163355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0.21414809843550542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>n.s.</v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0.13528249729270353</v>
      </c>
    </row>
  </sheetData>
  <conditionalFormatting sqref="A9:G9 A17:G17 V17:AF17 V9:AF9 AW9:XFD9 AW17:XFD17 AI9 AI17">
    <cfRule type="dataBar" priority="3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{860A7184-7E4A-4DAE-BA6F-FFCDF50AFB78}</x14:id>
        </ext>
      </extLst>
    </cfRule>
  </conditionalFormatting>
  <conditionalFormatting sqref="A26:G26 A34:G34 V34:AF34 V26:AF26 AI26:XFD26 AI34:XFD34">
    <cfRule type="dataBar" priority="3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{5C76CE6A-94F2-4CE6-8198-D173C746DBFB}</x14:id>
        </ext>
      </extLst>
    </cfRule>
  </conditionalFormatting>
  <conditionalFormatting sqref="A43:G43 A51:G51 V51:AF51 V43:AF43 AW43:XFD43 AW51:XFD51 AI43 AI51 J51:O51 J43:O43">
    <cfRule type="dataBar" priority="2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{30416A04-2A99-4EA0-AECF-4EAD4315F9AE}</x14:id>
        </ext>
      </extLst>
    </cfRule>
  </conditionalFormatting>
  <conditionalFormatting sqref="A60:G60 A68:G68 V68:AF68 V60:AF60 AW60:XFD60 AW68:XFD68 AI60 AI68 J68:O68 J60:O60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{E52CA621-3C90-43EA-81DD-55173540C30D}</x14:id>
        </ext>
      </extLst>
    </cfRule>
  </conditionalFormatting>
  <conditionalFormatting sqref="B10:G10">
    <cfRule type="cellIs" dxfId="653" priority="272" operator="greaterThan">
      <formula>0.05</formula>
    </cfRule>
  </conditionalFormatting>
  <conditionalFormatting sqref="Z10:AC10">
    <cfRule type="cellIs" dxfId="652" priority="271" operator="greaterThan">
      <formula>0.05</formula>
    </cfRule>
  </conditionalFormatting>
  <conditionalFormatting sqref="J10:L10">
    <cfRule type="cellIs" dxfId="651" priority="270" operator="greaterThan">
      <formula>0.05</formula>
    </cfRule>
  </conditionalFormatting>
  <conditionalFormatting sqref="U10">
    <cfRule type="cellIs" dxfId="650" priority="267" operator="greaterThan">
      <formula>0.05</formula>
    </cfRule>
  </conditionalFormatting>
  <conditionalFormatting sqref="A27:G27 J27:AF27 AI27:XFD27">
    <cfRule type="cellIs" dxfId="649" priority="266" operator="greaterThan">
      <formula>0.05</formula>
    </cfRule>
  </conditionalFormatting>
  <conditionalFormatting sqref="B44:G44">
    <cfRule type="cellIs" dxfId="648" priority="258" operator="greaterThan">
      <formula>0.05</formula>
    </cfRule>
  </conditionalFormatting>
  <conditionalFormatting sqref="Z44:AC44">
    <cfRule type="cellIs" dxfId="647" priority="257" operator="greaterThan">
      <formula>0.05</formula>
    </cfRule>
  </conditionalFormatting>
  <conditionalFormatting sqref="U44">
    <cfRule type="cellIs" dxfId="646" priority="253" operator="greaterThan">
      <formula>0.05</formula>
    </cfRule>
  </conditionalFormatting>
  <conditionalFormatting sqref="A61:G61 AI61:XFD61 J61:AF61">
    <cfRule type="cellIs" dxfId="645" priority="250" operator="greaterThan">
      <formula>0.05</formula>
    </cfRule>
  </conditionalFormatting>
  <conditionalFormatting sqref="I17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{75A38B4E-C7DF-442D-960B-9BD0249F33A8}</x14:id>
        </ext>
      </extLst>
    </cfRule>
  </conditionalFormatting>
  <conditionalFormatting sqref="I26 I34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{54CFF804-DB52-4C8D-B37D-4483612FE14A}</x14:id>
        </ext>
      </extLst>
    </cfRule>
  </conditionalFormatting>
  <conditionalFormatting sqref="I9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{464BD8B8-CD63-41F4-8C49-A38BA8A9BD16}</x14:id>
        </ext>
      </extLst>
    </cfRule>
  </conditionalFormatting>
  <conditionalFormatting sqref="I43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{782B177D-557A-490B-89E7-9167821C459E}</x14:id>
        </ext>
      </extLst>
    </cfRule>
  </conditionalFormatting>
  <conditionalFormatting sqref="I51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{BF5AD96F-4CA2-4ED3-B73F-EE901955C467}</x14:id>
        </ext>
      </extLst>
    </cfRule>
  </conditionalFormatting>
  <conditionalFormatting sqref="I60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{3B901636-22DA-4E14-B75C-9CB598354641}</x14:id>
        </ext>
      </extLst>
    </cfRule>
  </conditionalFormatting>
  <conditionalFormatting sqref="I68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{D5E49A28-5A19-498D-BA3A-86713C35E139}</x14:id>
        </ext>
      </extLst>
    </cfRule>
  </conditionalFormatting>
  <conditionalFormatting sqref="AH14">
    <cfRule type="cellIs" dxfId="644" priority="63" operator="greaterThan">
      <formula>0.94999</formula>
    </cfRule>
    <cfRule type="cellIs" dxfId="643" priority="64" operator="greaterThan">
      <formula>0.66999</formula>
    </cfRule>
    <cfRule type="cellIs" dxfId="642" priority="65" operator="greaterThan">
      <formula>66.999</formula>
    </cfRule>
    <cfRule type="cellIs" dxfId="641" priority="66" operator="greaterThan">
      <formula>",94999"</formula>
    </cfRule>
    <cfRule type="cellIs" dxfId="640" priority="67" operator="greaterThan">
      <formula>",66999"</formula>
    </cfRule>
  </conditionalFormatting>
  <conditionalFormatting sqref="AH31">
    <cfRule type="cellIs" dxfId="639" priority="58" operator="greaterThan">
      <formula>0.94999</formula>
    </cfRule>
    <cfRule type="cellIs" dxfId="638" priority="59" operator="greaterThan">
      <formula>0.66999</formula>
    </cfRule>
    <cfRule type="cellIs" dxfId="637" priority="60" operator="greaterThan">
      <formula>66.999</formula>
    </cfRule>
    <cfRule type="cellIs" dxfId="636" priority="61" operator="greaterThan">
      <formula>",94999"</formula>
    </cfRule>
    <cfRule type="cellIs" dxfId="635" priority="62" operator="greaterThan">
      <formula>",66999"</formula>
    </cfRule>
  </conditionalFormatting>
  <conditionalFormatting sqref="AH26 AH34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{46E394B2-47A9-412A-8ED6-2F67C472E881}</x14:id>
        </ext>
      </extLst>
    </cfRule>
  </conditionalFormatting>
  <conditionalFormatting sqref="AH48">
    <cfRule type="cellIs" dxfId="634" priority="52" operator="greaterThan">
      <formula>0.94999</formula>
    </cfRule>
    <cfRule type="cellIs" dxfId="633" priority="53" operator="greaterThan">
      <formula>0.66999</formula>
    </cfRule>
    <cfRule type="cellIs" dxfId="632" priority="54" operator="greaterThan">
      <formula>66.999</formula>
    </cfRule>
    <cfRule type="cellIs" dxfId="631" priority="55" operator="greaterThan">
      <formula>",94999"</formula>
    </cfRule>
    <cfRule type="cellIs" dxfId="630" priority="56" operator="greaterThan">
      <formula>",66999"</formula>
    </cfRule>
  </conditionalFormatting>
  <conditionalFormatting sqref="AH65">
    <cfRule type="cellIs" dxfId="629" priority="47" operator="greaterThan">
      <formula>0.94999</formula>
    </cfRule>
    <cfRule type="cellIs" dxfId="628" priority="48" operator="greaterThan">
      <formula>0.66999</formula>
    </cfRule>
    <cfRule type="cellIs" dxfId="627" priority="49" operator="greaterThan">
      <formula>66.999</formula>
    </cfRule>
    <cfRule type="cellIs" dxfId="626" priority="50" operator="greaterThan">
      <formula>",94999"</formula>
    </cfRule>
    <cfRule type="cellIs" dxfId="625" priority="51" operator="greaterThan">
      <formula>",66999"</formula>
    </cfRule>
  </conditionalFormatting>
  <conditionalFormatting sqref="AH43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{61FBD1A6-1321-4483-8BAA-01EB142EEDFC}</x14:id>
        </ext>
      </extLst>
    </cfRule>
  </conditionalFormatting>
  <conditionalFormatting sqref="AH60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{593A767A-A059-4177-9D37-6C16CB82D118}</x14:id>
        </ext>
      </extLst>
    </cfRule>
  </conditionalFormatting>
  <conditionalFormatting sqref="AH51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{F232263F-877C-46F3-A13B-35128C2DD750}</x14:id>
        </ext>
      </extLst>
    </cfRule>
  </conditionalFormatting>
  <conditionalFormatting sqref="AH68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{C03614F6-7899-4B4D-8D70-63EA2A8D281E}</x14:id>
        </ext>
      </extLst>
    </cfRule>
  </conditionalFormatting>
  <conditionalFormatting sqref="AH17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{A784E4ED-EDF8-4DC6-A5F8-61587BE0E0A2}</x14:id>
        </ext>
      </extLst>
    </cfRule>
  </conditionalFormatting>
  <conditionalFormatting sqref="AH9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{DE6362C6-63D3-4E27-A092-86B63F08455B}</x14:id>
        </ext>
      </extLst>
    </cfRule>
  </conditionalFormatting>
  <conditionalFormatting sqref="H9 H17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{5F4FF41D-22D4-4A85-AA42-5C8A22616C2C}</x14:id>
        </ext>
      </extLst>
    </cfRule>
  </conditionalFormatting>
  <conditionalFormatting sqref="H26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{0B1CB302-28A3-406D-AA79-69DDBFC31EE4}</x14:id>
        </ext>
      </extLst>
    </cfRule>
  </conditionalFormatting>
  <conditionalFormatting sqref="H34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{EB5D46D5-3EFB-4AED-A065-F3C0B8BB5495}</x14:id>
        </ext>
      </extLst>
    </cfRule>
  </conditionalFormatting>
  <conditionalFormatting sqref="H10">
    <cfRule type="cellIs" dxfId="624" priority="37" operator="greaterThan">
      <formula>0.05</formula>
    </cfRule>
  </conditionalFormatting>
  <conditionalFormatting sqref="H27">
    <cfRule type="cellIs" dxfId="623" priority="36" operator="greaterThan">
      <formula>0.05</formula>
    </cfRule>
  </conditionalFormatting>
  <conditionalFormatting sqref="H43">
    <cfRule type="dataBar" priority="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{796C0DC7-4C12-49EE-AF7C-53910E58AE9D}</x14:id>
        </ext>
      </extLst>
    </cfRule>
  </conditionalFormatting>
  <conditionalFormatting sqref="H51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{E89C55E6-EE9A-45EF-8ED7-633274B12B21}</x14:id>
        </ext>
      </extLst>
    </cfRule>
  </conditionalFormatting>
  <conditionalFormatting sqref="H44">
    <cfRule type="cellIs" dxfId="622" priority="33" operator="greaterThan">
      <formula>0.05</formula>
    </cfRule>
  </conditionalFormatting>
  <conditionalFormatting sqref="H60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{3D6483C7-E208-4B2C-BB90-5DD7B66F89F6}</x14:id>
        </ext>
      </extLst>
    </cfRule>
  </conditionalFormatting>
  <conditionalFormatting sqref="H68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{E443A57C-82D0-4A7F-88C4-1E3A12F19AF7}</x14:id>
        </ext>
      </extLst>
    </cfRule>
  </conditionalFormatting>
  <conditionalFormatting sqref="H52">
    <cfRule type="cellIs" dxfId="621" priority="29" operator="greaterThan">
      <formula>0.05</formula>
    </cfRule>
  </conditionalFormatting>
  <conditionalFormatting sqref="H35">
    <cfRule type="cellIs" dxfId="620" priority="28" operator="greaterThan">
      <formula>0.05</formula>
    </cfRule>
  </conditionalFormatting>
  <conditionalFormatting sqref="H18">
    <cfRule type="cellIs" dxfId="619" priority="27" operator="greaterThan">
      <formula>0.05</formula>
    </cfRule>
  </conditionalFormatting>
  <conditionalFormatting sqref="H69">
    <cfRule type="cellIs" dxfId="618" priority="26" operator="greaterThan">
      <formula>0.05</formula>
    </cfRule>
  </conditionalFormatting>
  <conditionalFormatting sqref="H7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{2A77C4EE-08A8-437F-A4A5-1A970EAC28B1}</x14:id>
        </ext>
      </extLst>
    </cfRule>
  </conditionalFormatting>
  <conditionalFormatting sqref="H24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{59A5654A-9A7F-4ABA-8A1F-23FBB74A9ED9}</x14:id>
        </ext>
      </extLst>
    </cfRule>
  </conditionalFormatting>
  <conditionalFormatting sqref="H41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{042B5DA6-6C63-440A-BEB8-AB7D0F6A17D5}</x14:id>
        </ext>
      </extLst>
    </cfRule>
  </conditionalFormatting>
  <conditionalFormatting sqref="H58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{DCB08AD1-9259-4CC3-A8FA-E36035B313E1}</x14:id>
        </ext>
      </extLst>
    </cfRule>
  </conditionalFormatting>
  <conditionalFormatting sqref="AG26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{CB584175-D452-4BE8-A02F-A97D155C36A2}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{B4A290F0-6DA1-4928-9B05-4B1452EC6307}</x14:id>
        </ext>
      </extLst>
    </cfRule>
  </conditionalFormatting>
  <conditionalFormatting sqref="AG34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{40B95E5C-1406-4EA2-AF07-7F5A3B7BC08B}</x14:id>
        </ext>
      </extLst>
    </cfRule>
  </conditionalFormatting>
  <conditionalFormatting sqref="AG43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{A51DAB80-7B01-45E9-8BD3-091792FEF573}</x14:id>
        </ext>
      </extLst>
    </cfRule>
  </conditionalFormatting>
  <conditionalFormatting sqref="AG51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{956C9C8A-AF68-4F00-8097-4B89AED3CF4D}</x14:id>
        </ext>
      </extLst>
    </cfRule>
  </conditionalFormatting>
  <conditionalFormatting sqref="AG60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{3CD51848-EE68-4A29-9B45-4BABE8BCB737}</x14:id>
        </ext>
      </extLst>
    </cfRule>
  </conditionalFormatting>
  <conditionalFormatting sqref="AG68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{505B3F3E-F346-432A-98A0-F251FA3A1C02}</x14:id>
        </ext>
      </extLst>
    </cfRule>
  </conditionalFormatting>
  <conditionalFormatting sqref="AG10">
    <cfRule type="cellIs" dxfId="617" priority="14" operator="greaterThan">
      <formula>0.05</formula>
    </cfRule>
  </conditionalFormatting>
  <conditionalFormatting sqref="AG9">
    <cfRule type="dataBar" priority="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{9CFE321A-3698-42AA-88FC-1BC4AB877FFB}</x14:id>
        </ext>
      </extLst>
    </cfRule>
  </conditionalFormatting>
  <conditionalFormatting sqref="AG27">
    <cfRule type="cellIs" dxfId="616" priority="12" operator="greaterThan">
      <formula>0.05</formula>
    </cfRule>
  </conditionalFormatting>
  <conditionalFormatting sqref="AG61">
    <cfRule type="cellIs" dxfId="615" priority="11" operator="greaterThan">
      <formula>0.05</formula>
    </cfRule>
  </conditionalFormatting>
  <conditionalFormatting sqref="AG44">
    <cfRule type="cellIs" dxfId="614" priority="10" operator="greaterThan">
      <formula>0.05</formula>
    </cfRule>
  </conditionalFormatting>
  <conditionalFormatting sqref="AG18">
    <cfRule type="cellIs" dxfId="613" priority="9" operator="greaterThan">
      <formula>0.05</formula>
    </cfRule>
  </conditionalFormatting>
  <conditionalFormatting sqref="AG35">
    <cfRule type="cellIs" dxfId="612" priority="8" operator="greaterThan">
      <formula>0.05</formula>
    </cfRule>
  </conditionalFormatting>
  <conditionalFormatting sqref="AG52">
    <cfRule type="cellIs" dxfId="611" priority="7" operator="greaterThan">
      <formula>0.05</formula>
    </cfRule>
  </conditionalFormatting>
  <conditionalFormatting sqref="AG69">
    <cfRule type="cellIs" dxfId="610" priority="6" operator="greaterThan">
      <formula>0.05</formula>
    </cfRule>
  </conditionalFormatting>
  <conditionalFormatting sqref="AG41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{45E3B822-1ED7-49D3-91A7-C0DCB277A988}</x14:id>
        </ext>
      </extLst>
    </cfRule>
  </conditionalFormatting>
  <conditionalFormatting sqref="AG24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{59B2ED10-18BF-4A7D-85AE-E0249DA60674}</x14:id>
        </ext>
      </extLst>
    </cfRule>
  </conditionalFormatting>
  <conditionalFormatting sqref="AG7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{7F5636DD-09D6-431A-B852-19F659320950}</x14:id>
        </ext>
      </extLst>
    </cfRule>
  </conditionalFormatting>
  <conditionalFormatting sqref="AG58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{A910F607-940C-40EA-A160-0601EAF6BAFC}</x14:id>
        </ext>
      </extLst>
    </cfRule>
  </conditionalFormatting>
  <conditionalFormatting sqref="H61">
    <cfRule type="cellIs" dxfId="609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60A7184-7E4A-4DAE-BA6F-FFCDF50AFB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AW9:XFD9 AW17:XFD17 AI9 AI17</xm:sqref>
        </x14:conditionalFormatting>
        <x14:conditionalFormatting xmlns:xm="http://schemas.microsoft.com/office/excel/2006/main">
          <x14:cfRule type="dataBar" id="{5C76CE6A-94F2-4CE6-8198-D173C746DB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AI26:XFD26 AI34:XFD34</xm:sqref>
        </x14:conditionalFormatting>
        <x14:conditionalFormatting xmlns:xm="http://schemas.microsoft.com/office/excel/2006/main">
          <x14:cfRule type="dataBar" id="{30416A04-2A99-4EA0-AECF-4EAD4315F9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AW43:XFD43 AW51:XFD51 AI43 AI51 J51:O51 J43:O43</xm:sqref>
        </x14:conditionalFormatting>
        <x14:conditionalFormatting xmlns:xm="http://schemas.microsoft.com/office/excel/2006/main">
          <x14:cfRule type="dataBar" id="{E52CA621-3C90-43EA-81DD-55173540C3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V68:AF68 V60:AF60 AW60:XFD60 AW68:XFD68 AI60 AI68 J68:O68 J60:O60</xm:sqref>
        </x14:conditionalFormatting>
        <x14:conditionalFormatting xmlns:xm="http://schemas.microsoft.com/office/excel/2006/main">
          <x14:cfRule type="dataBar" id="{75A38B4E-C7DF-442D-960B-9BD0249F33A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54CFF804-DB52-4C8D-B37D-4483612FE1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464BD8B8-CD63-41F4-8C49-A38BA8A9BD1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782B177D-557A-490B-89E7-9167821C45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BF5AD96F-4CA2-4ED3-B73F-EE901955C4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3B901636-22DA-4E14-B75C-9CB5983546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D5E49A28-5A19-498D-BA3A-86713C35E1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46E394B2-47A9-412A-8ED6-2F67C472E88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61FBD1A6-1321-4483-8BAA-01EB142EED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593A767A-A059-4177-9D37-6C16CB82D1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F232263F-877C-46F3-A13B-35128C2DD7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C03614F6-7899-4B4D-8D70-63EA2A8D281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A784E4ED-EDF8-4DC6-A5F8-61587BE0E0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DE6362C6-63D3-4E27-A092-86B63F0845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5F4FF41D-22D4-4A85-AA42-5C8A22616C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0B1CB302-28A3-406D-AA79-69DDBFC31E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EB5D46D5-3EFB-4AED-A065-F3C0B8BB54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796C0DC7-4C12-49EE-AF7C-53910E58AE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E89C55E6-EE9A-45EF-8ED7-633274B12B2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3D6483C7-E208-4B2C-BB90-5DD7B66F89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E443A57C-82D0-4A7F-88C4-1E3A12F19A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2A77C4EE-08A8-437F-A4A5-1A970EAC28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59A5654A-9A7F-4ABA-8A1F-23FBB74A9E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042B5DA6-6C63-440A-BEB8-AB7D0F6A17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CB08AD1-9259-4CC3-A8FA-E36035B313E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CB584175-D452-4BE8-A02F-A97D155C36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B4A290F0-6DA1-4928-9B05-4B1452EC63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40B95E5C-1406-4EA2-AF07-7F5A3B7BC08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A51DAB80-7B01-45E9-8BD3-091792FEF5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956C9C8A-AF68-4F00-8097-4B89AED3CF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3CD51848-EE68-4A29-9B45-4BABE8BCB7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505B3F3E-F346-432A-98A0-F251FA3A1C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9CFE321A-3698-42AA-88FC-1BC4AB877F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45E3B822-1ED7-49D3-91A7-C0DCB277A9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59B2ED10-18BF-4A7D-85AE-E0249DA606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7F5636DD-09D6-431A-B852-19F6593209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A910F607-940C-40EA-A160-0601EAF6BA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6CEA2-C3E3-4B40-A341-408496801EE3}">
  <dimension ref="A1:BG69"/>
  <sheetViews>
    <sheetView zoomScale="70" zoomScaleNormal="70" workbookViewId="0"/>
  </sheetViews>
  <sheetFormatPr defaultRowHeight="14.5" x14ac:dyDescent="0.35"/>
  <sheetData>
    <row r="1" spans="1:59" ht="26" x14ac:dyDescent="0.6">
      <c r="A1" s="35" t="s">
        <v>90</v>
      </c>
    </row>
    <row r="3" spans="1:59" x14ac:dyDescent="0.35">
      <c r="A3" t="s">
        <v>73</v>
      </c>
    </row>
    <row r="4" spans="1:59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</row>
    <row r="5" spans="1:59" x14ac:dyDescent="0.35"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</row>
    <row r="6" spans="1:59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</row>
    <row r="7" spans="1:59" x14ac:dyDescent="0.35">
      <c r="A7" t="s">
        <v>19</v>
      </c>
      <c r="B7" s="14">
        <v>-3.3442439070333334E-4</v>
      </c>
      <c r="C7" s="14"/>
      <c r="D7" s="14"/>
      <c r="E7" s="14"/>
      <c r="F7" s="14"/>
      <c r="G7" s="14"/>
      <c r="H7" s="91">
        <f>MAX(B7:G7)</f>
        <v>-3.3442439070333334E-4</v>
      </c>
      <c r="V7" s="9"/>
      <c r="W7" s="9"/>
      <c r="X7" s="9"/>
      <c r="Y7" s="11" t="s">
        <v>19</v>
      </c>
      <c r="Z7" s="16">
        <v>-3.3442439070333334E-4</v>
      </c>
      <c r="AA7" s="16">
        <v>-3.3442439070333334E-4</v>
      </c>
      <c r="AB7" s="16"/>
      <c r="AC7" s="16"/>
      <c r="AD7" s="11"/>
      <c r="AE7" s="11"/>
      <c r="AF7" s="11"/>
      <c r="AG7" s="91">
        <f>MAX(Z7:AF7)</f>
        <v>-3.3442439070333334E-4</v>
      </c>
      <c r="AH7" s="11"/>
      <c r="AI7" s="11"/>
    </row>
    <row r="8" spans="1:59" s="17" customFormat="1" ht="15.5" x14ac:dyDescent="0.35">
      <c r="A8" s="17" t="s">
        <v>20</v>
      </c>
      <c r="B8" s="18">
        <v>1.1183967309729574E-7</v>
      </c>
      <c r="C8" s="18"/>
      <c r="D8" s="18"/>
      <c r="E8" s="18"/>
      <c r="F8" s="18"/>
      <c r="G8" s="18"/>
      <c r="J8"/>
      <c r="K8"/>
      <c r="L8"/>
      <c r="M8"/>
      <c r="N8"/>
      <c r="O8"/>
      <c r="P8"/>
      <c r="Q8"/>
      <c r="R8"/>
      <c r="S8"/>
      <c r="T8"/>
      <c r="V8" s="21"/>
      <c r="W8" s="21"/>
      <c r="X8" s="21"/>
      <c r="Y8" s="22" t="s">
        <v>20</v>
      </c>
      <c r="Z8" s="23">
        <v>1.1183967309729574E-7</v>
      </c>
      <c r="AA8" s="23">
        <v>1.1183967309729574E-7</v>
      </c>
      <c r="AB8" s="23"/>
      <c r="AC8" s="23"/>
      <c r="AD8" s="22"/>
      <c r="AE8" s="22"/>
      <c r="AF8" s="22"/>
      <c r="AH8" s="42">
        <f>AVERAGE(Z9:AF9)</f>
        <v>1.1183967309729574E-5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</row>
    <row r="9" spans="1:59" s="25" customFormat="1" ht="15.5" x14ac:dyDescent="0.35">
      <c r="A9" s="24" t="s">
        <v>21</v>
      </c>
      <c r="B9" s="24">
        <v>1.1183967309729574E-5</v>
      </c>
      <c r="C9" s="24"/>
      <c r="D9" s="24"/>
      <c r="E9" s="24"/>
      <c r="F9" s="24"/>
      <c r="G9" s="24"/>
      <c r="H9" s="70">
        <f>MAX(B9:G9)</f>
        <v>1.1183967309729574E-5</v>
      </c>
      <c r="I9" s="29"/>
      <c r="J9"/>
      <c r="K9"/>
      <c r="L9"/>
      <c r="M9"/>
      <c r="N9"/>
      <c r="O9"/>
      <c r="P9"/>
      <c r="Q9"/>
      <c r="R9"/>
      <c r="S9"/>
      <c r="T9"/>
      <c r="V9" s="26"/>
      <c r="W9" s="26"/>
      <c r="X9" s="26"/>
      <c r="Z9" s="24">
        <v>1.1183967309729574E-5</v>
      </c>
      <c r="AA9" s="24">
        <v>1.1183967309729574E-5</v>
      </c>
      <c r="AB9" s="24"/>
      <c r="AC9" s="24"/>
      <c r="AD9" s="28"/>
      <c r="AE9" s="29"/>
      <c r="AF9" s="29"/>
      <c r="AG9" s="92">
        <f>MAX(Z9:AF9)</f>
        <v>1.1183967309729574E-5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</row>
    <row r="10" spans="1:59" x14ac:dyDescent="0.35">
      <c r="A10" t="s">
        <v>111</v>
      </c>
      <c r="B10" s="14">
        <v>0.99680357789722551</v>
      </c>
      <c r="C10" s="14"/>
      <c r="D10" s="14"/>
      <c r="E10" s="14"/>
      <c r="F10" s="14"/>
      <c r="G10" s="14"/>
      <c r="H10" s="85">
        <f>HLOOKUP(H9,B9:G10,2)</f>
        <v>0.99680357789722551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0.99680357789722551</v>
      </c>
      <c r="AA10" s="14">
        <v>0.99727229246841564</v>
      </c>
      <c r="AB10" s="14"/>
      <c r="AC10" s="14"/>
      <c r="AD10" s="31"/>
      <c r="AE10" s="16"/>
      <c r="AF10" s="16"/>
      <c r="AG10" s="14">
        <f>HLOOKUP(AG9,Z9:AF10,2)</f>
        <v>0.99727229246841564</v>
      </c>
      <c r="AH10" s="56">
        <f>AH9*100/AH8/100</f>
        <v>0</v>
      </c>
      <c r="AI10" s="31"/>
    </row>
    <row r="11" spans="1:59" x14ac:dyDescent="0.35">
      <c r="G11" s="9"/>
      <c r="I11" s="9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</row>
    <row r="12" spans="1:59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</row>
    <row r="13" spans="1:59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</row>
    <row r="14" spans="1:59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</row>
    <row r="15" spans="1:59" x14ac:dyDescent="0.35">
      <c r="A15" s="30" t="s">
        <v>32</v>
      </c>
      <c r="B15">
        <v>105</v>
      </c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</row>
    <row r="16" spans="1:59" ht="15.5" x14ac:dyDescent="0.35">
      <c r="A16" s="30" t="s">
        <v>33</v>
      </c>
      <c r="B16">
        <v>49</v>
      </c>
      <c r="V16" s="9"/>
      <c r="W16" s="9"/>
      <c r="X16" s="9"/>
      <c r="Y16" s="31" t="s">
        <v>33</v>
      </c>
      <c r="Z16" s="11">
        <v>49</v>
      </c>
      <c r="AA16" s="11">
        <v>49</v>
      </c>
      <c r="AB16" s="11"/>
      <c r="AC16" s="11"/>
      <c r="AD16" s="9"/>
      <c r="AE16" s="9"/>
      <c r="AF16" s="9"/>
      <c r="AH16" s="42">
        <f>AVERAGE(Z17:AF17)</f>
        <v>46.666666666666664</v>
      </c>
      <c r="AI16" s="11"/>
    </row>
    <row r="17" spans="1:59" s="24" customFormat="1" ht="15.5" x14ac:dyDescent="0.35">
      <c r="A17" s="34" t="s">
        <v>34</v>
      </c>
      <c r="B17" s="24">
        <v>46.666666666666664</v>
      </c>
      <c r="H17" s="25">
        <f>MAX(B17:G17)</f>
        <v>46.666666666666664</v>
      </c>
      <c r="J17"/>
      <c r="K17"/>
      <c r="L17"/>
      <c r="M17"/>
      <c r="N17"/>
      <c r="O17"/>
      <c r="P17"/>
      <c r="Q17"/>
      <c r="R17"/>
      <c r="S17"/>
      <c r="T17"/>
      <c r="Y17" s="34" t="s">
        <v>34</v>
      </c>
      <c r="Z17" s="24">
        <v>46.666666666666664</v>
      </c>
      <c r="AA17" s="24">
        <v>46.666666666666664</v>
      </c>
      <c r="AG17" s="25">
        <f>MAX(Z17:AF17)</f>
        <v>46.666666666666664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</row>
    <row r="18" spans="1:59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9" x14ac:dyDescent="0.35">
      <c r="A20" t="s">
        <v>38</v>
      </c>
    </row>
    <row r="21" spans="1:59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</row>
    <row r="22" spans="1:59" x14ac:dyDescent="0.35"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</row>
    <row r="23" spans="1:59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</row>
    <row r="24" spans="1:59" x14ac:dyDescent="0.35">
      <c r="A24" t="s">
        <v>19</v>
      </c>
      <c r="B24" s="84">
        <v>-2.3975753537350118E-2</v>
      </c>
      <c r="C24" s="14">
        <v>0.11608786388393</v>
      </c>
      <c r="D24" s="14"/>
      <c r="E24" s="14">
        <v>0.24338454691425787</v>
      </c>
      <c r="F24" s="14"/>
      <c r="G24" s="14"/>
      <c r="H24" s="89">
        <f>MAX(B24:G24)</f>
        <v>0.24338454691425787</v>
      </c>
      <c r="V24" s="9"/>
      <c r="W24" s="9"/>
      <c r="X24" s="9"/>
      <c r="Y24" s="11" t="s">
        <v>19</v>
      </c>
      <c r="Z24" s="86">
        <v>-6.3329697609440837E-3</v>
      </c>
      <c r="AA24" s="86">
        <v>-1.1847755346592605E-2</v>
      </c>
      <c r="AB24" s="16">
        <v>0.16744244454148974</v>
      </c>
      <c r="AC24" s="16"/>
      <c r="AD24" s="11"/>
      <c r="AE24" s="11"/>
      <c r="AF24" s="11"/>
      <c r="AG24" s="89">
        <f>MAX(Z24:AF24)</f>
        <v>0.16744244454148974</v>
      </c>
      <c r="AH24" s="11"/>
      <c r="AI24" s="11"/>
    </row>
    <row r="25" spans="1:59" s="17" customFormat="1" ht="15.5" x14ac:dyDescent="0.35">
      <c r="A25" s="17" t="s">
        <v>20</v>
      </c>
      <c r="B25" s="18">
        <v>5.7483675768375667E-4</v>
      </c>
      <c r="C25" s="18">
        <v>1.3476392141133858E-2</v>
      </c>
      <c r="D25" s="18"/>
      <c r="E25" s="18">
        <v>5.9236037676658589E-2</v>
      </c>
      <c r="F25" s="18"/>
      <c r="G25" s="18"/>
      <c r="I25" s="24">
        <f>AVERAGE(B26:G26)</f>
        <v>2.442908885849207</v>
      </c>
      <c r="J25"/>
      <c r="K25"/>
      <c r="L25"/>
      <c r="M25"/>
      <c r="N25"/>
      <c r="O25"/>
      <c r="P25"/>
      <c r="Q25"/>
      <c r="R25"/>
      <c r="S25"/>
      <c r="T25"/>
      <c r="V25" s="21"/>
      <c r="W25" s="21"/>
      <c r="X25" s="21"/>
      <c r="Y25" s="22" t="s">
        <v>20</v>
      </c>
      <c r="Z25" s="23">
        <v>4.0106505993032167E-5</v>
      </c>
      <c r="AA25" s="23">
        <v>1.4036930675271367E-4</v>
      </c>
      <c r="AB25" s="23">
        <v>2.8036972234029865E-2</v>
      </c>
      <c r="AC25" s="23"/>
      <c r="AD25" s="22"/>
      <c r="AE25" s="22"/>
      <c r="AF25" s="22"/>
      <c r="AH25" s="42">
        <f>AVERAGE(Z26:AF26)</f>
        <v>0.94058160155918691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</row>
    <row r="26" spans="1:59" s="25" customFormat="1" ht="15.5" x14ac:dyDescent="0.35">
      <c r="A26" s="24" t="s">
        <v>21</v>
      </c>
      <c r="B26" s="24">
        <v>5.7483675768375667E-2</v>
      </c>
      <c r="C26" s="24">
        <v>1.3476392141133857</v>
      </c>
      <c r="D26" s="24"/>
      <c r="E26" s="24">
        <v>5.9236037676658588</v>
      </c>
      <c r="F26" s="24"/>
      <c r="G26" s="24"/>
      <c r="H26" s="25">
        <f>MAX(B26:G26)</f>
        <v>5.9236037676658588</v>
      </c>
      <c r="I26" s="29">
        <f>STDEV(B26:G26)</f>
        <v>3.0826211206551242</v>
      </c>
      <c r="J26"/>
      <c r="K26"/>
      <c r="L26"/>
      <c r="M26"/>
      <c r="N26"/>
      <c r="O26"/>
      <c r="P26"/>
      <c r="Q26"/>
      <c r="R26"/>
      <c r="S26"/>
      <c r="T26"/>
      <c r="V26" s="26"/>
      <c r="W26" s="26"/>
      <c r="X26" s="26"/>
      <c r="Y26" s="25" t="s">
        <v>21</v>
      </c>
      <c r="Z26" s="24">
        <v>4.0106505993032166E-3</v>
      </c>
      <c r="AA26" s="24">
        <v>1.4036930675271366E-2</v>
      </c>
      <c r="AB26" s="24">
        <v>2.8036972234029864</v>
      </c>
      <c r="AC26" s="24"/>
      <c r="AD26" s="28"/>
      <c r="AE26" s="29"/>
      <c r="AF26" s="29"/>
      <c r="AG26" s="25">
        <f>MAX(Z26:AF26)</f>
        <v>2.8036972234029864</v>
      </c>
      <c r="AH26" s="29">
        <f>STDEV(Z26:AF26)</f>
        <v>1.613513246565347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</row>
    <row r="27" spans="1:59" s="14" customFormat="1" x14ac:dyDescent="0.35">
      <c r="A27" s="14" t="s">
        <v>111</v>
      </c>
      <c r="B27" s="14">
        <v>0.8328085209452587</v>
      </c>
      <c r="C27" s="14">
        <v>0.32128391134544021</v>
      </c>
      <c r="E27" s="14">
        <v>3.5367820943541912E-2</v>
      </c>
      <c r="G27" s="15"/>
      <c r="H27" s="14">
        <f>HLOOKUP(H26,B26:G27,2)</f>
        <v>3.5367820943541912E-2</v>
      </c>
      <c r="I27" s="56">
        <f>I26*100/I25/100</f>
        <v>1.2618649588249133</v>
      </c>
      <c r="J27" s="15"/>
      <c r="K27" s="15"/>
      <c r="L27" s="15"/>
      <c r="M27" s="15"/>
      <c r="N27" s="15"/>
      <c r="V27" s="15"/>
      <c r="W27" s="15"/>
      <c r="X27" s="15"/>
      <c r="Y27" s="14" t="s">
        <v>111</v>
      </c>
      <c r="Z27" s="16">
        <v>0.9555386894867095</v>
      </c>
      <c r="AA27" s="16">
        <v>0.85511754603857071</v>
      </c>
      <c r="AB27" s="16">
        <v>9.206126547618397E-3</v>
      </c>
      <c r="AC27" s="16"/>
      <c r="AD27" s="43"/>
      <c r="AE27" s="16"/>
      <c r="AF27" s="16"/>
      <c r="AG27" s="14">
        <f>HLOOKUP(AG26,AA26:AF27,2)</f>
        <v>9.206126547618397E-3</v>
      </c>
      <c r="AH27" s="56">
        <f>AH26*100/AH25/100</f>
        <v>1.715442066792134</v>
      </c>
      <c r="AI27" s="43"/>
      <c r="AX27" s="15"/>
      <c r="AY27" s="15"/>
    </row>
    <row r="28" spans="1:59" x14ac:dyDescent="0.35">
      <c r="G28" s="9"/>
      <c r="I28" s="9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</row>
    <row r="29" spans="1:59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</row>
    <row r="30" spans="1:59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</row>
    <row r="31" spans="1:59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</row>
    <row r="32" spans="1:59" x14ac:dyDescent="0.35">
      <c r="A32" s="30" t="s">
        <v>32</v>
      </c>
      <c r="B32">
        <v>78</v>
      </c>
      <c r="C32">
        <v>74</v>
      </c>
      <c r="E32">
        <v>74</v>
      </c>
      <c r="V32" s="9"/>
      <c r="W32" s="9"/>
      <c r="X32" s="9"/>
      <c r="Y32" s="31" t="s">
        <v>32</v>
      </c>
      <c r="Z32" s="11">
        <v>78</v>
      </c>
      <c r="AA32" s="11">
        <v>78</v>
      </c>
      <c r="AB32" s="11">
        <v>74</v>
      </c>
      <c r="AC32" s="11"/>
      <c r="AD32" s="9"/>
      <c r="AE32" s="9"/>
      <c r="AF32" s="9"/>
      <c r="AH32" s="11"/>
      <c r="AI32" s="11"/>
    </row>
    <row r="33" spans="1:59" ht="15.5" x14ac:dyDescent="0.35">
      <c r="A33" s="30" t="s">
        <v>33</v>
      </c>
      <c r="B33">
        <v>37</v>
      </c>
      <c r="C33">
        <v>42</v>
      </c>
      <c r="E33">
        <v>29</v>
      </c>
      <c r="I33" s="24">
        <f>AVERAGE(B34:G34)</f>
        <v>47.793947793947801</v>
      </c>
      <c r="V33" s="9"/>
      <c r="W33" s="9"/>
      <c r="X33" s="9"/>
      <c r="Y33" s="31" t="s">
        <v>33</v>
      </c>
      <c r="Z33" s="11">
        <v>43</v>
      </c>
      <c r="AA33" s="11">
        <v>37</v>
      </c>
      <c r="AB33" s="11">
        <v>36</v>
      </c>
      <c r="AC33" s="11"/>
      <c r="AD33" s="9"/>
      <c r="AE33" s="9"/>
      <c r="AF33" s="9"/>
      <c r="AH33" s="42">
        <f>AVERAGE(Z34:AF34)</f>
        <v>50.404250404250405</v>
      </c>
      <c r="AI33" s="11"/>
    </row>
    <row r="34" spans="1:59" s="24" customFormat="1" ht="15.5" x14ac:dyDescent="0.35">
      <c r="A34" s="34" t="s">
        <v>34</v>
      </c>
      <c r="B34" s="24">
        <v>47.435897435897438</v>
      </c>
      <c r="C34" s="24">
        <v>56.756756756756758</v>
      </c>
      <c r="E34" s="24">
        <v>39.189189189189186</v>
      </c>
      <c r="H34" s="25">
        <f>MAX(B34:G34)</f>
        <v>56.756756756756758</v>
      </c>
      <c r="I34" s="29">
        <f>STDEV(B34:G34)</f>
        <v>8.7892552360502556</v>
      </c>
      <c r="J34"/>
      <c r="K34"/>
      <c r="L34"/>
      <c r="M34"/>
      <c r="N34"/>
      <c r="O34"/>
      <c r="P34"/>
      <c r="Q34"/>
      <c r="R34"/>
      <c r="S34"/>
      <c r="T34"/>
      <c r="Y34" s="34" t="s">
        <v>34</v>
      </c>
      <c r="Z34" s="24">
        <v>55.128205128205131</v>
      </c>
      <c r="AA34" s="24">
        <v>47.435897435897438</v>
      </c>
      <c r="AB34" s="24">
        <v>48.648648648648646</v>
      </c>
      <c r="AG34" s="25">
        <f>MAX(Z34:AF34)</f>
        <v>55.128205128205131</v>
      </c>
      <c r="AH34" s="29">
        <f>STDEV(Z34:AF34)</f>
        <v>4.1357590054895628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</row>
    <row r="35" spans="1:59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0.18389891694954832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8.2051790718443249E-2</v>
      </c>
    </row>
    <row r="37" spans="1:59" x14ac:dyDescent="0.35">
      <c r="A37" t="s">
        <v>39</v>
      </c>
    </row>
    <row r="38" spans="1:59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</row>
    <row r="39" spans="1:59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</row>
    <row r="40" spans="1:59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</row>
    <row r="41" spans="1:59" x14ac:dyDescent="0.35">
      <c r="A41" t="s">
        <v>19</v>
      </c>
      <c r="B41" s="84">
        <v>-0.43932648168076377</v>
      </c>
      <c r="C41" s="84">
        <v>-0.1068848741066188</v>
      </c>
      <c r="D41" s="84">
        <v>-0.32358098480659053</v>
      </c>
      <c r="E41" s="85">
        <v>1.566540187784363E-2</v>
      </c>
      <c r="F41" s="85">
        <v>0.1660658151402625</v>
      </c>
      <c r="G41" s="84">
        <v>-0.30038181406866504</v>
      </c>
      <c r="H41" s="84">
        <f>MIN(B41:G41)</f>
        <v>-0.43932648168076377</v>
      </c>
      <c r="V41" s="9"/>
      <c r="W41" s="9"/>
      <c r="X41" s="9"/>
      <c r="Y41" s="11" t="s">
        <v>19</v>
      </c>
      <c r="Z41" s="86">
        <v>-0.4248651266917372</v>
      </c>
      <c r="AA41" s="86">
        <v>-5.4974805981197944E-2</v>
      </c>
      <c r="AB41" s="86">
        <v>-0.10265272566351172</v>
      </c>
      <c r="AC41" s="86">
        <v>-0.19434131713759967</v>
      </c>
      <c r="AD41" s="11"/>
      <c r="AE41" s="11"/>
      <c r="AF41" s="11"/>
      <c r="AG41" s="84">
        <f>MIN(Z41:AF41)</f>
        <v>-0.4248651266917372</v>
      </c>
      <c r="AH41" s="11"/>
      <c r="AI41" s="11"/>
    </row>
    <row r="42" spans="1:59" s="17" customFormat="1" ht="15.5" x14ac:dyDescent="0.35">
      <c r="A42" s="17" t="s">
        <v>20</v>
      </c>
      <c r="B42" s="18">
        <v>0.19300775750599847</v>
      </c>
      <c r="C42" s="18">
        <v>1.1424376312787751E-2</v>
      </c>
      <c r="D42" s="18">
        <v>0.10470465372840297</v>
      </c>
      <c r="E42" s="18">
        <v>2.4540481599434676E-4</v>
      </c>
      <c r="F42" s="18">
        <v>2.7577854958199838E-2</v>
      </c>
      <c r="G42" s="18">
        <v>9.0229234223182062E-2</v>
      </c>
      <c r="H42" s="93"/>
      <c r="I42" s="24">
        <f>AVERAGE(B43:G43)</f>
        <v>7.1198213590760906</v>
      </c>
      <c r="J42"/>
      <c r="K42"/>
      <c r="L42"/>
      <c r="M42"/>
      <c r="N42"/>
      <c r="O42"/>
      <c r="P42"/>
      <c r="Q42"/>
      <c r="R42"/>
      <c r="S42"/>
      <c r="T42"/>
      <c r="V42" s="21"/>
      <c r="W42" s="21"/>
      <c r="X42" s="21"/>
      <c r="Y42" s="22" t="s">
        <v>20</v>
      </c>
      <c r="Z42" s="23">
        <v>0.18051037587878591</v>
      </c>
      <c r="AA42" s="23">
        <v>3.0222292926703571E-3</v>
      </c>
      <c r="AB42" s="23">
        <v>1.0537582086148198E-2</v>
      </c>
      <c r="AC42" s="23">
        <v>3.7768547546777088E-2</v>
      </c>
      <c r="AD42" s="22"/>
      <c r="AE42" s="22"/>
      <c r="AF42" s="22"/>
      <c r="AG42" s="93"/>
      <c r="AH42" s="42">
        <f>AVERAGE(Z43:AF43)</f>
        <v>5.7959683701095379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</row>
    <row r="43" spans="1:59" s="25" customFormat="1" ht="15.5" x14ac:dyDescent="0.35">
      <c r="A43" s="24" t="s">
        <v>21</v>
      </c>
      <c r="B43" s="24">
        <v>19.300775750599847</v>
      </c>
      <c r="C43" s="24">
        <v>1.142437631278775</v>
      </c>
      <c r="D43" s="24">
        <v>10.470465372840296</v>
      </c>
      <c r="E43" s="24">
        <v>2.4540481599434675E-2</v>
      </c>
      <c r="F43" s="24">
        <v>2.7577854958199839</v>
      </c>
      <c r="G43" s="24">
        <v>9.0229234223182058</v>
      </c>
      <c r="H43" s="88">
        <f>MAX(B43:G43)</f>
        <v>19.300775750599847</v>
      </c>
      <c r="I43" s="29">
        <f>STDEV(B43:G43)</f>
        <v>7.3256227925061319</v>
      </c>
      <c r="J43"/>
      <c r="K43"/>
      <c r="L43"/>
      <c r="M43"/>
      <c r="N43"/>
      <c r="O43"/>
      <c r="P43"/>
      <c r="Q43"/>
      <c r="R43"/>
      <c r="S43"/>
      <c r="T43"/>
      <c r="V43" s="26"/>
      <c r="W43" s="26"/>
      <c r="X43" s="26"/>
      <c r="Y43" s="25" t="s">
        <v>21</v>
      </c>
      <c r="Z43" s="24">
        <v>18.051037587878589</v>
      </c>
      <c r="AA43" s="24">
        <v>0.3022229292670357</v>
      </c>
      <c r="AB43" s="24">
        <v>1.0537582086148198</v>
      </c>
      <c r="AC43" s="24">
        <v>3.7768547546777089</v>
      </c>
      <c r="AD43" s="28"/>
      <c r="AE43" s="29"/>
      <c r="AF43" s="29"/>
      <c r="AG43" s="88">
        <f>MAX(Z43:AF43)</f>
        <v>18.051037587878589</v>
      </c>
      <c r="AH43" s="29">
        <f>STDEV(Z43:AF43)</f>
        <v>8.3052862184052056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</row>
    <row r="44" spans="1:59" s="14" customFormat="1" x14ac:dyDescent="0.35">
      <c r="A44" s="14" t="s">
        <v>111</v>
      </c>
      <c r="B44" s="14">
        <v>3.978263259889872E-9</v>
      </c>
      <c r="C44" s="14">
        <v>0.17048749366315843</v>
      </c>
      <c r="D44" s="14">
        <v>6.6849544235229753E-3</v>
      </c>
      <c r="E44" s="14">
        <v>0.84122895692231325</v>
      </c>
      <c r="F44" s="14">
        <v>0.17265075407963867</v>
      </c>
      <c r="G44" s="15">
        <v>1.214920281769186E-2</v>
      </c>
      <c r="H44" s="14">
        <v>3.978263259889872E-9</v>
      </c>
      <c r="I44" s="56">
        <f>I43*100/I42/100</f>
        <v>1.028905420943981</v>
      </c>
      <c r="V44" s="15"/>
      <c r="W44" s="15"/>
      <c r="X44" s="15"/>
      <c r="Y44" s="14" t="s">
        <v>111</v>
      </c>
      <c r="Z44" s="16">
        <v>9.4634088103079093E-9</v>
      </c>
      <c r="AA44" s="16">
        <v>0.47644366290402562</v>
      </c>
      <c r="AB44" s="16">
        <v>0.18680432185640924</v>
      </c>
      <c r="AC44" s="16">
        <v>1.1102203322738265E-2</v>
      </c>
      <c r="AD44" s="43"/>
      <c r="AE44" s="16"/>
      <c r="AF44" s="16"/>
      <c r="AG44" s="16">
        <v>9.3863405520113914E-5</v>
      </c>
      <c r="AH44" s="56">
        <f>AH43*100/AH42/100</f>
        <v>1.4329419500003664</v>
      </c>
      <c r="AI44" s="43"/>
      <c r="AX44" s="15"/>
      <c r="AY44" s="15"/>
    </row>
    <row r="45" spans="1:59" x14ac:dyDescent="0.35">
      <c r="G45" s="9"/>
      <c r="I45" s="9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</row>
    <row r="46" spans="1:59" s="2" customFormat="1" ht="26" x14ac:dyDescent="0.6">
      <c r="A46" s="2" t="s">
        <v>22</v>
      </c>
      <c r="J46"/>
      <c r="K46"/>
      <c r="L46"/>
      <c r="M46"/>
      <c r="N46"/>
      <c r="O46"/>
      <c r="P46"/>
      <c r="Q46"/>
      <c r="R46"/>
      <c r="S46"/>
      <c r="T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</row>
    <row r="47" spans="1:59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</row>
    <row r="48" spans="1:59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</row>
    <row r="49" spans="1:59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</row>
    <row r="50" spans="1:59" ht="15.5" x14ac:dyDescent="0.35">
      <c r="A50" s="30" t="s">
        <v>33</v>
      </c>
      <c r="B50">
        <v>26</v>
      </c>
      <c r="C50">
        <v>22</v>
      </c>
      <c r="D50">
        <v>24</v>
      </c>
      <c r="E50">
        <v>73</v>
      </c>
      <c r="F50">
        <v>33</v>
      </c>
      <c r="G50">
        <v>29</v>
      </c>
      <c r="I50" s="24">
        <f>AVERAGE(B51:G51)</f>
        <v>44.464781377367579</v>
      </c>
      <c r="V50" s="9"/>
      <c r="W50" s="9"/>
      <c r="X50" s="9"/>
      <c r="Y50" s="31" t="s">
        <v>33</v>
      </c>
      <c r="Z50" s="11">
        <v>20</v>
      </c>
      <c r="AA50" s="11">
        <v>66</v>
      </c>
      <c r="AB50" s="11">
        <v>70</v>
      </c>
      <c r="AC50" s="11">
        <v>30</v>
      </c>
      <c r="AD50" s="9"/>
      <c r="AE50" s="9"/>
      <c r="AF50" s="9"/>
      <c r="AH50" s="42">
        <f>AVERAGE(Z51:AF51)</f>
        <v>40.726510111572821</v>
      </c>
      <c r="AI50" s="11"/>
    </row>
    <row r="51" spans="1:59" s="24" customFormat="1" ht="15.5" x14ac:dyDescent="0.35">
      <c r="A51" s="34" t="s">
        <v>34</v>
      </c>
      <c r="B51" s="24">
        <v>46.428571428571431</v>
      </c>
      <c r="C51" s="24">
        <v>40</v>
      </c>
      <c r="D51" s="24">
        <v>42.10526315789474</v>
      </c>
      <c r="E51" s="24">
        <v>45.061728395061728</v>
      </c>
      <c r="F51" s="24">
        <v>49.253731343283583</v>
      </c>
      <c r="G51" s="24">
        <v>43.939393939393938</v>
      </c>
      <c r="H51" s="25">
        <f>MAX(B51:G51)</f>
        <v>49.253731343283583</v>
      </c>
      <c r="I51" s="29">
        <f>STDEV(B51:G51)</f>
        <v>3.2534440157740896</v>
      </c>
      <c r="J51"/>
      <c r="K51"/>
      <c r="L51"/>
      <c r="M51"/>
      <c r="N51"/>
      <c r="O51"/>
      <c r="P51"/>
      <c r="Q51"/>
      <c r="R51"/>
      <c r="S51"/>
      <c r="T51"/>
      <c r="Y51" s="34" t="s">
        <v>34</v>
      </c>
      <c r="Z51" s="24">
        <v>35.087719298245617</v>
      </c>
      <c r="AA51" s="24">
        <v>40.490797546012267</v>
      </c>
      <c r="AB51" s="24">
        <v>43.209876543209873</v>
      </c>
      <c r="AC51" s="24">
        <v>44.117647058823529</v>
      </c>
      <c r="AG51" s="25">
        <f>MAX(Z51:AF51)</f>
        <v>44.117647058823529</v>
      </c>
      <c r="AH51" s="29">
        <f>STDEV(Z51:AF51)</f>
        <v>4.0627757702838672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</row>
    <row r="52" spans="1:59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>n.s.</v>
      </c>
      <c r="H52" s="14" t="str">
        <f>HLOOKUP(H51,B51:G52,2)</f>
        <v>n.s.</v>
      </c>
      <c r="I52" s="56">
        <f>I51*100/I50/100</f>
        <v>7.316900960700734E-2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9.9757523027473718E-2</v>
      </c>
    </row>
    <row r="54" spans="1:59" x14ac:dyDescent="0.35">
      <c r="A54" t="s">
        <v>40</v>
      </c>
    </row>
    <row r="55" spans="1:59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</row>
    <row r="56" spans="1:59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</row>
    <row r="57" spans="1:59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</row>
    <row r="58" spans="1:59" x14ac:dyDescent="0.35">
      <c r="A58" t="s">
        <v>19</v>
      </c>
      <c r="B58" s="84">
        <v>-0.20147917456548611</v>
      </c>
      <c r="C58" s="84">
        <v>-0.17499181675646192</v>
      </c>
      <c r="D58" s="14"/>
      <c r="E58" s="84">
        <v>-0.25894245749040029</v>
      </c>
      <c r="F58" s="14"/>
      <c r="G58" s="14"/>
      <c r="H58" s="84">
        <f>MIN(B58:G58)</f>
        <v>-0.25894245749040029</v>
      </c>
      <c r="V58" s="9"/>
      <c r="W58" s="9"/>
      <c r="X58" s="9"/>
      <c r="Y58" s="11" t="s">
        <v>19</v>
      </c>
      <c r="Z58" s="86">
        <v>-0.24776883041703032</v>
      </c>
      <c r="AA58" s="86">
        <v>-0.3597289349121145</v>
      </c>
      <c r="AB58" s="86">
        <v>-0.269974014395647</v>
      </c>
      <c r="AC58" s="16"/>
      <c r="AD58" s="11"/>
      <c r="AE58" s="11"/>
      <c r="AF58" s="11"/>
      <c r="AG58" s="84">
        <f>MIN(Z58:AF58)</f>
        <v>-0.3597289349121145</v>
      </c>
      <c r="AH58" s="11"/>
      <c r="AI58" s="11"/>
    </row>
    <row r="59" spans="1:59" s="17" customFormat="1" ht="15.5" x14ac:dyDescent="0.35">
      <c r="A59" s="17" t="s">
        <v>20</v>
      </c>
      <c r="B59" s="18">
        <v>4.0593857783589628E-2</v>
      </c>
      <c r="C59" s="18">
        <v>3.0622135931727145E-2</v>
      </c>
      <c r="D59" s="18"/>
      <c r="E59" s="18">
        <v>6.7051196291167764E-2</v>
      </c>
      <c r="F59" s="18"/>
      <c r="G59" s="18"/>
      <c r="H59" s="93"/>
      <c r="I59" s="24">
        <f>AVERAGE(B60:G60)</f>
        <v>4.6089063335494842</v>
      </c>
      <c r="J59"/>
      <c r="K59"/>
      <c r="L59"/>
      <c r="M59"/>
      <c r="N59"/>
      <c r="O59"/>
      <c r="P59"/>
      <c r="Q59"/>
      <c r="R59"/>
      <c r="S59"/>
      <c r="T59"/>
      <c r="V59" s="21"/>
      <c r="W59" s="21"/>
      <c r="X59" s="21"/>
      <c r="Y59" s="22" t="s">
        <v>20</v>
      </c>
      <c r="Z59" s="23">
        <v>6.1389393326223132E-2</v>
      </c>
      <c r="AA59" s="23">
        <v>0.1294049066130043</v>
      </c>
      <c r="AB59" s="23">
        <v>7.2885968448901009E-2</v>
      </c>
      <c r="AC59" s="23"/>
      <c r="AD59" s="22"/>
      <c r="AE59" s="22"/>
      <c r="AF59" s="22"/>
      <c r="AG59" s="93"/>
      <c r="AH59" s="42">
        <f>AVERAGE(Z60:AF60)</f>
        <v>8.7893422796042824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</row>
    <row r="60" spans="1:59" s="25" customFormat="1" ht="15.5" x14ac:dyDescent="0.35">
      <c r="A60" s="24" t="s">
        <v>21</v>
      </c>
      <c r="B60" s="24">
        <v>4.0593857783589629</v>
      </c>
      <c r="C60" s="24">
        <v>3.0622135931727144</v>
      </c>
      <c r="D60" s="24"/>
      <c r="E60" s="24">
        <v>6.7051196291167763</v>
      </c>
      <c r="F60" s="24"/>
      <c r="G60" s="24"/>
      <c r="H60" s="88">
        <f>MAX(B60:G60)</f>
        <v>6.7051196291167763</v>
      </c>
      <c r="I60" s="29">
        <f>STDEV(B60:G60)</f>
        <v>1.8825968041808898</v>
      </c>
      <c r="J60"/>
      <c r="K60"/>
      <c r="L60"/>
      <c r="M60"/>
      <c r="N60"/>
      <c r="O60"/>
      <c r="P60"/>
      <c r="Q60"/>
      <c r="R60"/>
      <c r="S60"/>
      <c r="T60"/>
      <c r="V60" s="26"/>
      <c r="W60" s="26"/>
      <c r="X60" s="26"/>
      <c r="Y60" s="25" t="s">
        <v>21</v>
      </c>
      <c r="Z60" s="24">
        <v>6.1389393326223134</v>
      </c>
      <c r="AA60" s="24">
        <v>12.94049066130043</v>
      </c>
      <c r="AB60" s="24">
        <v>7.2885968448901011</v>
      </c>
      <c r="AC60" s="24"/>
      <c r="AD60" s="28"/>
      <c r="AE60" s="29"/>
      <c r="AF60" s="29"/>
      <c r="AG60" s="88">
        <f>MAX(Z60:AF60)</f>
        <v>12.94049066130043</v>
      </c>
      <c r="AH60" s="29">
        <f>STDEV(Z60:AF60)</f>
        <v>3.6406665274400436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</row>
    <row r="61" spans="1:59" s="14" customFormat="1" x14ac:dyDescent="0.35">
      <c r="A61" s="14" t="s">
        <v>111</v>
      </c>
      <c r="B61" s="14">
        <v>0.15625949586751045</v>
      </c>
      <c r="C61" s="14">
        <v>0.21936677589575382</v>
      </c>
      <c r="E61" s="14">
        <v>6.6534171975008993E-2</v>
      </c>
      <c r="G61" s="15"/>
      <c r="H61" s="14">
        <f>HLOOKUP(H60,B60:G61,2)</f>
        <v>6.6534171975008993E-2</v>
      </c>
      <c r="I61" s="56">
        <f>I60*100/I59/100</f>
        <v>0.40846931309429202</v>
      </c>
      <c r="J61" s="15"/>
      <c r="K61" s="15"/>
      <c r="L61" s="15"/>
      <c r="M61" s="15"/>
      <c r="N61" s="15"/>
      <c r="O61" s="15"/>
      <c r="P61" s="15"/>
      <c r="Q61" s="15"/>
      <c r="V61" s="15"/>
      <c r="W61" s="15"/>
      <c r="X61" s="15"/>
      <c r="Y61" s="14" t="s">
        <v>111</v>
      </c>
      <c r="Z61" s="16">
        <v>7.6563630720588222E-2</v>
      </c>
      <c r="AA61" s="16">
        <v>9.5219901242560804E-3</v>
      </c>
      <c r="AB61" s="16">
        <v>5.2917394603676379E-2</v>
      </c>
      <c r="AC61" s="16"/>
      <c r="AD61" s="43"/>
      <c r="AE61" s="16"/>
      <c r="AF61" s="16"/>
      <c r="AG61" s="14">
        <f>HLOOKUP(AG60,AA60:AF61,2)</f>
        <v>9.5219901242560804E-3</v>
      </c>
      <c r="AH61" s="56">
        <f>AH60*100/AH59/100</f>
        <v>0.41421376157897855</v>
      </c>
      <c r="AI61" s="43"/>
      <c r="AX61" s="15"/>
      <c r="AY61" s="15"/>
    </row>
    <row r="62" spans="1:59" x14ac:dyDescent="0.35">
      <c r="G62" s="9"/>
      <c r="I62" s="9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</row>
    <row r="63" spans="1:59" s="2" customFormat="1" ht="26" x14ac:dyDescent="0.6">
      <c r="A63" s="2" t="s">
        <v>22</v>
      </c>
      <c r="J63"/>
      <c r="K63"/>
      <c r="L63"/>
      <c r="M63"/>
      <c r="N63"/>
      <c r="O63"/>
      <c r="P63"/>
      <c r="Q63"/>
      <c r="R63"/>
      <c r="S63"/>
      <c r="T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</row>
    <row r="64" spans="1:59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</row>
    <row r="65" spans="1:59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</row>
    <row r="66" spans="1:59" x14ac:dyDescent="0.35">
      <c r="A66" s="30" t="s">
        <v>32</v>
      </c>
      <c r="B66">
        <v>38</v>
      </c>
      <c r="C66">
        <v>39</v>
      </c>
      <c r="E66">
        <v>49</v>
      </c>
      <c r="V66" s="9"/>
      <c r="W66" s="9"/>
      <c r="X66" s="9"/>
      <c r="Y66" s="31" t="s">
        <v>32</v>
      </c>
      <c r="Z66" s="11">
        <v>39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</row>
    <row r="67" spans="1:59" ht="15.5" x14ac:dyDescent="0.35">
      <c r="A67" s="30" t="s">
        <v>33</v>
      </c>
      <c r="B67">
        <v>13</v>
      </c>
      <c r="C67">
        <v>23</v>
      </c>
      <c r="E67">
        <v>17</v>
      </c>
      <c r="I67" s="24">
        <f>AVERAGE(B68:G68)</f>
        <v>42.626254280389617</v>
      </c>
      <c r="V67" s="9"/>
      <c r="W67" s="9"/>
      <c r="X67" s="9"/>
      <c r="Y67" s="31" t="s">
        <v>33</v>
      </c>
      <c r="Z67" s="11">
        <v>15</v>
      </c>
      <c r="AA67" s="11">
        <v>21</v>
      </c>
      <c r="AB67" s="11">
        <v>31</v>
      </c>
      <c r="AC67" s="11"/>
      <c r="AD67" s="9"/>
      <c r="AE67" s="9"/>
      <c r="AF67" s="9"/>
      <c r="AH67" s="42">
        <f>AVERAGE(Z68:AF68)</f>
        <v>47.772893772893774</v>
      </c>
      <c r="AI67" s="11"/>
    </row>
    <row r="68" spans="1:59" s="24" customFormat="1" ht="15.5" x14ac:dyDescent="0.35">
      <c r="A68" s="34" t="s">
        <v>34</v>
      </c>
      <c r="B68" s="24">
        <v>34.210526315789473</v>
      </c>
      <c r="C68" s="24">
        <v>58.974358974358971</v>
      </c>
      <c r="E68" s="24">
        <v>34.693877551020407</v>
      </c>
      <c r="H68" s="25">
        <f>MAX(B68:G68)</f>
        <v>58.974358974358971</v>
      </c>
      <c r="I68" s="29">
        <f>STDEV(B68:G68)</f>
        <v>14.159936525913054</v>
      </c>
      <c r="J68"/>
      <c r="K68"/>
      <c r="L68"/>
      <c r="M68"/>
      <c r="N68"/>
      <c r="O68"/>
      <c r="P68"/>
      <c r="Q68"/>
      <c r="R68"/>
      <c r="S68"/>
      <c r="T68"/>
      <c r="Y68" s="34" t="s">
        <v>34</v>
      </c>
      <c r="Z68" s="24">
        <v>38.46153846153846</v>
      </c>
      <c r="AA68" s="24">
        <v>42.857142857142854</v>
      </c>
      <c r="AB68" s="24">
        <v>62</v>
      </c>
      <c r="AG68" s="25">
        <f>MAX(Z68:AF68)</f>
        <v>62</v>
      </c>
      <c r="AH68" s="29">
        <f>STDEV(Z68:AF68)</f>
        <v>12.515520292768015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</row>
    <row r="69" spans="1:59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0.33218814941540359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>n.s.</v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0.26197953074111857</v>
      </c>
    </row>
  </sheetData>
  <conditionalFormatting sqref="A9:G9 A17:G17 U17:AF17 U9:AF9 BH9:XFD9 BH17:XFD17 AI9 AI17">
    <cfRule type="dataBar" priority="3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{56AFDC30-0962-4F92-8724-8624FBE7CEA3}</x14:id>
        </ext>
      </extLst>
    </cfRule>
  </conditionalFormatting>
  <conditionalFormatting sqref="A26:G26 A34:G34 U34:AF34 U26:AF26 BH26:XFD26 BH34:XFD34 AI26 AI34">
    <cfRule type="dataBar" priority="3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{D0C46678-022A-4B6A-93EC-FA604774D998}</x14:id>
        </ext>
      </extLst>
    </cfRule>
  </conditionalFormatting>
  <conditionalFormatting sqref="A43:G43 A51:G51 U51:AF51 U43:AF43 BH43:XFD43 BH51:XFD51 AI43 AI51">
    <cfRule type="dataBar" priority="3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{9F4D6714-B3FA-404D-9328-10FEA1C6CCCB}</x14:id>
        </ext>
      </extLst>
    </cfRule>
  </conditionalFormatting>
  <conditionalFormatting sqref="A60:G60 A68:G68 U68:AF68 U60:AF60 BH60:XFD60 BH68:XFD68 AI60 AI68">
    <cfRule type="dataBar" priority="3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{FA47FC5D-1759-4842-AD5D-1837B10B2DCC}</x14:id>
        </ext>
      </extLst>
    </cfRule>
  </conditionalFormatting>
  <conditionalFormatting sqref="B10:G10">
    <cfRule type="cellIs" dxfId="608" priority="306" operator="greaterThan">
      <formula>0.05</formula>
    </cfRule>
  </conditionalFormatting>
  <conditionalFormatting sqref="Z10:AC10">
    <cfRule type="cellIs" dxfId="607" priority="305" operator="greaterThan">
      <formula>0.05</formula>
    </cfRule>
  </conditionalFormatting>
  <conditionalFormatting sqref="J10:L10">
    <cfRule type="cellIs" dxfId="606" priority="304" operator="greaterThan">
      <formula>0.05</formula>
    </cfRule>
  </conditionalFormatting>
  <conditionalFormatting sqref="U10">
    <cfRule type="cellIs" dxfId="605" priority="301" operator="greaterThan">
      <formula>0.05</formula>
    </cfRule>
  </conditionalFormatting>
  <conditionalFormatting sqref="A27:G27 AI27:XFD27 J27:AF27">
    <cfRule type="cellIs" dxfId="604" priority="300" operator="greaterThan">
      <formula>0.05</formula>
    </cfRule>
  </conditionalFormatting>
  <conditionalFormatting sqref="A44:G44 J44:AF44 AI44:XFD44">
    <cfRule type="cellIs" dxfId="603" priority="283" operator="greaterThan">
      <formula>0.05</formula>
    </cfRule>
  </conditionalFormatting>
  <conditionalFormatting sqref="A61:G61 AI61:XFD61 J61:AF61">
    <cfRule type="cellIs" dxfId="602" priority="280" operator="greaterThan">
      <formula>0.05</formula>
    </cfRule>
  </conditionalFormatting>
  <conditionalFormatting sqref="I17">
    <cfRule type="dataBar" priority="1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{AF517F46-E46C-43CF-9725-36FC5867F334}</x14:id>
        </ext>
      </extLst>
    </cfRule>
  </conditionalFormatting>
  <conditionalFormatting sqref="I34 I26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{F5110137-3256-44EA-8D98-6CD27C76BFA0}</x14:id>
        </ext>
      </extLst>
    </cfRule>
  </conditionalFormatting>
  <conditionalFormatting sqref="I9">
    <cfRule type="dataBar" priority="1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{C48DA55E-B487-42A3-A3B6-45095170A5D9}</x14:id>
        </ext>
      </extLst>
    </cfRule>
  </conditionalFormatting>
  <conditionalFormatting sqref="I43">
    <cfRule type="dataBar" priority="1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{3BEB26ED-2B47-4FEB-A69D-8ABCC2A6BC0D}</x14:id>
        </ext>
      </extLst>
    </cfRule>
  </conditionalFormatting>
  <conditionalFormatting sqref="I51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{AA1545F4-FB6C-4F31-A9AB-CD354ACD011C}</x14:id>
        </ext>
      </extLst>
    </cfRule>
  </conditionalFormatting>
  <conditionalFormatting sqref="I60">
    <cfRule type="dataBar" priority="1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{6ABA62FA-0565-4E90-A319-5D029CE449FE}</x14:id>
        </ext>
      </extLst>
    </cfRule>
  </conditionalFormatting>
  <conditionalFormatting sqref="I68">
    <cfRule type="dataBar" priority="1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{3F9573BD-BC12-4446-9327-2082A1D69C5F}</x14:id>
        </ext>
      </extLst>
    </cfRule>
  </conditionalFormatting>
  <conditionalFormatting sqref="AH14">
    <cfRule type="cellIs" dxfId="601" priority="102" operator="greaterThan">
      <formula>0.94999</formula>
    </cfRule>
    <cfRule type="cellIs" dxfId="600" priority="103" operator="greaterThan">
      <formula>0.66999</formula>
    </cfRule>
    <cfRule type="cellIs" dxfId="599" priority="104" operator="greaterThan">
      <formula>66.999</formula>
    </cfRule>
    <cfRule type="cellIs" dxfId="598" priority="105" operator="greaterThan">
      <formula>",94999"</formula>
    </cfRule>
    <cfRule type="cellIs" dxfId="597" priority="106" operator="greaterThan">
      <formula>",66999"</formula>
    </cfRule>
  </conditionalFormatting>
  <conditionalFormatting sqref="AH31">
    <cfRule type="cellIs" dxfId="596" priority="97" operator="greaterThan">
      <formula>0.94999</formula>
    </cfRule>
    <cfRule type="cellIs" dxfId="595" priority="98" operator="greaterThan">
      <formula>0.66999</formula>
    </cfRule>
    <cfRule type="cellIs" dxfId="594" priority="99" operator="greaterThan">
      <formula>66.999</formula>
    </cfRule>
    <cfRule type="cellIs" dxfId="593" priority="100" operator="greaterThan">
      <formula>",94999"</formula>
    </cfRule>
    <cfRule type="cellIs" dxfId="592" priority="101" operator="greaterThan">
      <formula>",66999"</formula>
    </cfRule>
  </conditionalFormatting>
  <conditionalFormatting sqref="AH34 AH26">
    <cfRule type="dataBar" priority="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{C1903091-C857-4320-8B9F-6438767FDA22}</x14:id>
        </ext>
      </extLst>
    </cfRule>
  </conditionalFormatting>
  <conditionalFormatting sqref="AH48">
    <cfRule type="cellIs" dxfId="591" priority="91" operator="greaterThan">
      <formula>0.94999</formula>
    </cfRule>
    <cfRule type="cellIs" dxfId="590" priority="92" operator="greaterThan">
      <formula>0.66999</formula>
    </cfRule>
    <cfRule type="cellIs" dxfId="589" priority="93" operator="greaterThan">
      <formula>66.999</formula>
    </cfRule>
    <cfRule type="cellIs" dxfId="588" priority="94" operator="greaterThan">
      <formula>",94999"</formula>
    </cfRule>
    <cfRule type="cellIs" dxfId="587" priority="95" operator="greaterThan">
      <formula>",66999"</formula>
    </cfRule>
  </conditionalFormatting>
  <conditionalFormatting sqref="AH65">
    <cfRule type="cellIs" dxfId="586" priority="86" operator="greaterThan">
      <formula>0.94999</formula>
    </cfRule>
    <cfRule type="cellIs" dxfId="585" priority="87" operator="greaterThan">
      <formula>0.66999</formula>
    </cfRule>
    <cfRule type="cellIs" dxfId="584" priority="88" operator="greaterThan">
      <formula>66.999</formula>
    </cfRule>
    <cfRule type="cellIs" dxfId="583" priority="89" operator="greaterThan">
      <formula>",94999"</formula>
    </cfRule>
    <cfRule type="cellIs" dxfId="582" priority="90" operator="greaterThan">
      <formula>",66999"</formula>
    </cfRule>
  </conditionalFormatting>
  <conditionalFormatting sqref="AH43">
    <cfRule type="dataBar" priority="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{375A2E9E-BC32-4686-A0C3-27387B32561C}</x14:id>
        </ext>
      </extLst>
    </cfRule>
  </conditionalFormatting>
  <conditionalFormatting sqref="AH60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{5F49E2B2-2A2F-4511-A651-6FE0CEE34437}</x14:id>
        </ext>
      </extLst>
    </cfRule>
  </conditionalFormatting>
  <conditionalFormatting sqref="AH51">
    <cfRule type="dataBar" priority="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{E42A7012-6E80-41D5-B5DD-41218918412E}</x14:id>
        </ext>
      </extLst>
    </cfRule>
  </conditionalFormatting>
  <conditionalFormatting sqref="AH68">
    <cfRule type="dataBar" priority="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{EDC4DD41-9C0F-4073-828F-0DED68CCE86F}</x14:id>
        </ext>
      </extLst>
    </cfRule>
  </conditionalFormatting>
  <conditionalFormatting sqref="AH17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{AA01F9E9-62C3-4A9E-9493-A47AD46A6199}</x14:id>
        </ext>
      </extLst>
    </cfRule>
  </conditionalFormatting>
  <conditionalFormatting sqref="AH9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{4B5B03C3-AF67-4C05-9889-D22D235F9FAF}</x14:id>
        </ext>
      </extLst>
    </cfRule>
  </conditionalFormatting>
  <conditionalFormatting sqref="H9 H17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{829FF115-5AC9-4286-B651-44606CAF391C}</x14:id>
        </ext>
      </extLst>
    </cfRule>
  </conditionalFormatting>
  <conditionalFormatting sqref="H26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{6E38C7C6-5437-41A0-BD29-C7C39602AED7}</x14:id>
        </ext>
      </extLst>
    </cfRule>
  </conditionalFormatting>
  <conditionalFormatting sqref="H34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{5C259A8C-3526-4C2B-BFF9-B6D151CF0C44}</x14:id>
        </ext>
      </extLst>
    </cfRule>
  </conditionalFormatting>
  <conditionalFormatting sqref="H10">
    <cfRule type="cellIs" dxfId="581" priority="37" operator="greaterThan">
      <formula>0.05</formula>
    </cfRule>
  </conditionalFormatting>
  <conditionalFormatting sqref="H27">
    <cfRule type="cellIs" dxfId="580" priority="36" operator="greaterThan">
      <formula>0.05</formula>
    </cfRule>
  </conditionalFormatting>
  <conditionalFormatting sqref="H43">
    <cfRule type="dataBar" priority="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{E12CC31C-2399-457B-8BC0-E013ED295052}</x14:id>
        </ext>
      </extLst>
    </cfRule>
  </conditionalFormatting>
  <conditionalFormatting sqref="H51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{589FAB63-7CC4-42D8-ABBC-6603BC84A77B}</x14:id>
        </ext>
      </extLst>
    </cfRule>
  </conditionalFormatting>
  <conditionalFormatting sqref="H60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{9C1D94F8-F653-48AC-AE64-937440BA123F}</x14:id>
        </ext>
      </extLst>
    </cfRule>
  </conditionalFormatting>
  <conditionalFormatting sqref="H68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{7577D820-F85B-4DA9-99DD-965008220A88}</x14:id>
        </ext>
      </extLst>
    </cfRule>
  </conditionalFormatting>
  <conditionalFormatting sqref="H61">
    <cfRule type="cellIs" dxfId="579" priority="30" operator="greaterThan">
      <formula>0.05</formula>
    </cfRule>
  </conditionalFormatting>
  <conditionalFormatting sqref="H52">
    <cfRule type="cellIs" dxfId="578" priority="29" operator="greaterThan">
      <formula>0.05</formula>
    </cfRule>
  </conditionalFormatting>
  <conditionalFormatting sqref="H35">
    <cfRule type="cellIs" dxfId="577" priority="28" operator="greaterThan">
      <formula>0.05</formula>
    </cfRule>
  </conditionalFormatting>
  <conditionalFormatting sqref="H18">
    <cfRule type="cellIs" dxfId="576" priority="27" operator="greaterThan">
      <formula>0.05</formula>
    </cfRule>
  </conditionalFormatting>
  <conditionalFormatting sqref="H69">
    <cfRule type="cellIs" dxfId="575" priority="26" operator="greaterThan">
      <formula>0.05</formula>
    </cfRule>
  </conditionalFormatting>
  <conditionalFormatting sqref="H7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{04D25614-3BF3-4822-BB8E-2E557A3DA35D}</x14:id>
        </ext>
      </extLst>
    </cfRule>
  </conditionalFormatting>
  <conditionalFormatting sqref="H24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{4ACBEE9D-F274-4CFB-9743-FE68040EC5A4}</x14:id>
        </ext>
      </extLst>
    </cfRule>
  </conditionalFormatting>
  <conditionalFormatting sqref="H41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{CA19A7EF-5C38-4232-A385-24E9A6159FA2}</x14:id>
        </ext>
      </extLst>
    </cfRule>
  </conditionalFormatting>
  <conditionalFormatting sqref="H58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{8E95B568-9E45-4CDF-B25D-784DC6AE0964}</x14:id>
        </ext>
      </extLst>
    </cfRule>
  </conditionalFormatting>
  <conditionalFormatting sqref="AG26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{0D3E74C7-6D12-41B2-A79A-F942AA2F5DCD}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{9EE4ACA9-4567-4449-9205-D7382E72CE31}</x14:id>
        </ext>
      </extLst>
    </cfRule>
  </conditionalFormatting>
  <conditionalFormatting sqref="AG34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{316C13A1-DAE5-449B-8942-33090394DFF1}</x14:id>
        </ext>
      </extLst>
    </cfRule>
  </conditionalFormatting>
  <conditionalFormatting sqref="AG43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{8C38E742-5473-4350-BB48-7B8C658758D3}</x14:id>
        </ext>
      </extLst>
    </cfRule>
  </conditionalFormatting>
  <conditionalFormatting sqref="AG51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{309C7BF6-764C-41DC-8178-241A9663D4A6}</x14:id>
        </ext>
      </extLst>
    </cfRule>
  </conditionalFormatting>
  <conditionalFormatting sqref="AG60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{E948148C-3E62-4205-AB60-34AB3AE7B8EF}</x14:id>
        </ext>
      </extLst>
    </cfRule>
  </conditionalFormatting>
  <conditionalFormatting sqref="AG68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{935865C5-6FAC-407F-AFDA-1B0ABB9215F0}</x14:id>
        </ext>
      </extLst>
    </cfRule>
  </conditionalFormatting>
  <conditionalFormatting sqref="AG10">
    <cfRule type="cellIs" dxfId="574" priority="14" operator="greaterThan">
      <formula>0.05</formula>
    </cfRule>
  </conditionalFormatting>
  <conditionalFormatting sqref="AG9">
    <cfRule type="dataBar" priority="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{F37970EE-FAFF-47B1-A7BA-3F3A6F526A43}</x14:id>
        </ext>
      </extLst>
    </cfRule>
  </conditionalFormatting>
  <conditionalFormatting sqref="AG27">
    <cfRule type="cellIs" dxfId="573" priority="12" operator="greaterThan">
      <formula>0.05</formula>
    </cfRule>
  </conditionalFormatting>
  <conditionalFormatting sqref="AG61">
    <cfRule type="cellIs" dxfId="572" priority="11" operator="greaterThan">
      <formula>0.05</formula>
    </cfRule>
  </conditionalFormatting>
  <conditionalFormatting sqref="AG44">
    <cfRule type="cellIs" dxfId="571" priority="10" operator="greaterThan">
      <formula>0.05</formula>
    </cfRule>
  </conditionalFormatting>
  <conditionalFormatting sqref="AG18">
    <cfRule type="cellIs" dxfId="570" priority="9" operator="greaterThan">
      <formula>0.05</formula>
    </cfRule>
  </conditionalFormatting>
  <conditionalFormatting sqref="AG35">
    <cfRule type="cellIs" dxfId="569" priority="8" operator="greaterThan">
      <formula>0.05</formula>
    </cfRule>
  </conditionalFormatting>
  <conditionalFormatting sqref="AG52">
    <cfRule type="cellIs" dxfId="568" priority="7" operator="greaterThan">
      <formula>0.05</formula>
    </cfRule>
  </conditionalFormatting>
  <conditionalFormatting sqref="AG69">
    <cfRule type="cellIs" dxfId="567" priority="6" operator="greaterThan">
      <formula>0.05</formula>
    </cfRule>
  </conditionalFormatting>
  <conditionalFormatting sqref="AG41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{88A5FA97-304B-4320-B0AC-AFA5A01684F0}</x14:id>
        </ext>
      </extLst>
    </cfRule>
  </conditionalFormatting>
  <conditionalFormatting sqref="AG24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{B9D8E324-4A05-4F11-8B46-ECB3A49CDA07}</x14:id>
        </ext>
      </extLst>
    </cfRule>
  </conditionalFormatting>
  <conditionalFormatting sqref="AG7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{B3F92CF4-850A-4684-A793-ACB662CC2883}</x14:id>
        </ext>
      </extLst>
    </cfRule>
  </conditionalFormatting>
  <conditionalFormatting sqref="AG58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{E8A96494-365F-48C4-9866-3920BB815EF5}</x14:id>
        </ext>
      </extLst>
    </cfRule>
  </conditionalFormatting>
  <conditionalFormatting sqref="H44">
    <cfRule type="cellIs" dxfId="566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6AFDC30-0962-4F92-8724-8624FBE7CE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U17:AF17 U9:AF9 BH9:XFD9 BH17:XFD17 AI9 AI17</xm:sqref>
        </x14:conditionalFormatting>
        <x14:conditionalFormatting xmlns:xm="http://schemas.microsoft.com/office/excel/2006/main">
          <x14:cfRule type="dataBar" id="{D0C46678-022A-4B6A-93EC-FA604774D9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U34:AF34 U26:AF26 BH26:XFD26 BH34:XFD34 AI26 AI34</xm:sqref>
        </x14:conditionalFormatting>
        <x14:conditionalFormatting xmlns:xm="http://schemas.microsoft.com/office/excel/2006/main">
          <x14:cfRule type="dataBar" id="{9F4D6714-B3FA-404D-9328-10FEA1C6CC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U51:AF51 U43:AF43 BH43:XFD43 BH51:XFD51 AI43 AI51</xm:sqref>
        </x14:conditionalFormatting>
        <x14:conditionalFormatting xmlns:xm="http://schemas.microsoft.com/office/excel/2006/main">
          <x14:cfRule type="dataBar" id="{FA47FC5D-1759-4842-AD5D-1837B10B2DC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U68:AF68 U60:AF60 BH60:XFD60 BH68:XFD68 AI60 AI68</xm:sqref>
        </x14:conditionalFormatting>
        <x14:conditionalFormatting xmlns:xm="http://schemas.microsoft.com/office/excel/2006/main">
          <x14:cfRule type="dataBar" id="{AF517F46-E46C-43CF-9725-36FC5867F3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F5110137-3256-44EA-8D98-6CD27C76BF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I34 I26</xm:sqref>
        </x14:conditionalFormatting>
        <x14:conditionalFormatting xmlns:xm="http://schemas.microsoft.com/office/excel/2006/main">
          <x14:cfRule type="dataBar" id="{C48DA55E-B487-42A3-A3B6-45095170A5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3BEB26ED-2B47-4FEB-A69D-8ABCC2A6BC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AA1545F4-FB6C-4F31-A9AB-CD354ACD01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6ABA62FA-0565-4E90-A319-5D029CE449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3F9573BD-BC12-4446-9327-2082A1D69C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C1903091-C857-4320-8B9F-6438767FDA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AH34 AH26</xm:sqref>
        </x14:conditionalFormatting>
        <x14:conditionalFormatting xmlns:xm="http://schemas.microsoft.com/office/excel/2006/main">
          <x14:cfRule type="dataBar" id="{375A2E9E-BC32-4686-A0C3-27387B3256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5F49E2B2-2A2F-4511-A651-6FE0CEE344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E42A7012-6E80-41D5-B5DD-41218918412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EDC4DD41-9C0F-4073-828F-0DED68CCE8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AA01F9E9-62C3-4A9E-9493-A47AD46A61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4B5B03C3-AF67-4C05-9889-D22D235F9FA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829FF115-5AC9-4286-B651-44606CAF39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6E38C7C6-5437-41A0-BD29-C7C39602AE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5C259A8C-3526-4C2B-BFF9-B6D151CF0C4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E12CC31C-2399-457B-8BC0-E013ED2950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589FAB63-7CC4-42D8-ABBC-6603BC84A77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9C1D94F8-F653-48AC-AE64-937440BA12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7577D820-F85B-4DA9-99DD-965008220A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04D25614-3BF3-4822-BB8E-2E557A3DA3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4ACBEE9D-F274-4CFB-9743-FE68040EC5A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CA19A7EF-5C38-4232-A385-24E9A6159F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8E95B568-9E45-4CDF-B25D-784DC6AE09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0D3E74C7-6D12-41B2-A79A-F942AA2F5D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9EE4ACA9-4567-4449-9205-D7382E72CE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316C13A1-DAE5-449B-8942-33090394DF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8C38E742-5473-4350-BB48-7B8C658758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309C7BF6-764C-41DC-8178-241A9663D4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E948148C-3E62-4205-AB60-34AB3AE7B8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935865C5-6FAC-407F-AFDA-1B0ABB9215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F37970EE-FAFF-47B1-A7BA-3F3A6F526A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88A5FA97-304B-4320-B0AC-AFA5A01684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B9D8E324-4A05-4F11-8B46-ECB3A49CDA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B3F92CF4-850A-4684-A793-ACB662CC28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E8A96494-365F-48C4-9866-3920BB815E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85D3E2-9FA2-4DBA-B92C-4E39283E33BE}">
  <dimension ref="A1:AY7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74</v>
      </c>
    </row>
    <row r="3" spans="1:51" x14ac:dyDescent="0.35">
      <c r="A3" t="s">
        <v>73</v>
      </c>
      <c r="B3" t="s">
        <v>43</v>
      </c>
      <c r="D3" t="s">
        <v>44</v>
      </c>
      <c r="E3" t="s">
        <v>51</v>
      </c>
      <c r="J3" t="s">
        <v>112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0.13548814497421496</v>
      </c>
      <c r="C7" s="14"/>
      <c r="D7" s="14"/>
      <c r="E7" s="14"/>
      <c r="F7" s="14"/>
      <c r="G7" s="14"/>
      <c r="H7" s="14">
        <f>MAX(B7:G7)</f>
        <v>0.13548814497421496</v>
      </c>
      <c r="J7" s="15">
        <v>-0.1782807744765795</v>
      </c>
      <c r="K7" s="15">
        <v>-0.24350151752246685</v>
      </c>
      <c r="L7" s="15">
        <v>-0.13485725614190075</v>
      </c>
      <c r="O7" s="10"/>
      <c r="V7" s="9"/>
      <c r="W7" s="9"/>
      <c r="X7" s="9"/>
      <c r="Y7" s="11" t="s">
        <v>19</v>
      </c>
      <c r="Z7" s="16">
        <v>0.13548814497421496</v>
      </c>
      <c r="AA7" s="16">
        <v>0.13548814497421496</v>
      </c>
      <c r="AB7" s="16"/>
      <c r="AC7" s="16"/>
      <c r="AD7" s="11"/>
      <c r="AE7" s="11"/>
      <c r="AF7" s="11"/>
      <c r="AG7" s="14">
        <f>MAX(AA7:AF7)</f>
        <v>0.13548814497421496</v>
      </c>
      <c r="AH7" s="11"/>
      <c r="AI7" s="11"/>
      <c r="AJ7" s="9" t="s">
        <v>19</v>
      </c>
      <c r="AK7" s="15">
        <v>-0.13397107001815378</v>
      </c>
      <c r="AL7" s="15">
        <v>-0.11469013809560712</v>
      </c>
      <c r="AM7" s="15">
        <v>-0.1782807744765795</v>
      </c>
      <c r="AN7" s="15">
        <v>-0.1782807744765795</v>
      </c>
      <c r="AO7" s="15">
        <v>-0.184532286675438</v>
      </c>
      <c r="AP7" s="15">
        <v>-0.22464018990573384</v>
      </c>
      <c r="AQ7" s="15">
        <v>-0.24350151752246685</v>
      </c>
      <c r="AR7" s="15">
        <v>-0.24350151752246685</v>
      </c>
      <c r="AS7" s="15">
        <v>-0.14802778165765429</v>
      </c>
      <c r="AT7" s="15">
        <v>1.2167874370774231E-2</v>
      </c>
      <c r="AU7" s="15">
        <v>-0.13485725614190075</v>
      </c>
      <c r="AV7" s="15">
        <v>-0.13485725614190075</v>
      </c>
      <c r="AW7" s="9"/>
      <c r="AX7" s="9"/>
    </row>
    <row r="8" spans="1:51" s="17" customFormat="1" ht="15.5" x14ac:dyDescent="0.35">
      <c r="A8" s="17" t="s">
        <v>20</v>
      </c>
      <c r="B8" s="18">
        <v>1.835703742855389E-2</v>
      </c>
      <c r="C8" s="18"/>
      <c r="D8" s="18"/>
      <c r="E8" s="18"/>
      <c r="F8" s="18"/>
      <c r="G8" s="18"/>
      <c r="J8" s="19">
        <v>3.1784034547968999E-2</v>
      </c>
      <c r="K8" s="19">
        <v>5.9292989035744231E-2</v>
      </c>
      <c r="L8" s="19">
        <v>1.8186479534122228E-2</v>
      </c>
      <c r="O8" s="20"/>
      <c r="V8" s="55">
        <f>AVERAGE(J9:S9)</f>
        <v>3.6421167705945154</v>
      </c>
      <c r="W8" s="21"/>
      <c r="X8" s="21"/>
      <c r="Y8" s="22" t="s">
        <v>20</v>
      </c>
      <c r="Z8" s="23">
        <v>1.835703742855389E-2</v>
      </c>
      <c r="AA8" s="23">
        <v>1.835703742855389E-2</v>
      </c>
      <c r="AB8" s="23"/>
      <c r="AC8" s="23"/>
      <c r="AD8" s="22"/>
      <c r="AE8" s="22"/>
      <c r="AF8" s="22"/>
      <c r="AH8" s="42">
        <f>AVERAGE(Z9:AF9)</f>
        <v>1.8357037428553891</v>
      </c>
      <c r="AI8" s="22"/>
      <c r="AJ8" s="21" t="s">
        <v>20</v>
      </c>
      <c r="AK8" s="19">
        <v>1.7948247601809061E-2</v>
      </c>
      <c r="AL8" s="19">
        <v>1.315382777638943E-2</v>
      </c>
      <c r="AM8" s="19">
        <v>3.1784034547968999E-2</v>
      </c>
      <c r="AN8" s="19">
        <v>3.1784034547968999E-2</v>
      </c>
      <c r="AO8" s="19">
        <v>3.4052164825666031E-2</v>
      </c>
      <c r="AP8" s="19">
        <v>5.0463214920884167E-2</v>
      </c>
      <c r="AQ8" s="19">
        <v>5.9292989035744231E-2</v>
      </c>
      <c r="AR8" s="19">
        <v>5.9292989035744231E-2</v>
      </c>
      <c r="AS8" s="19">
        <v>2.1912224142486173E-2</v>
      </c>
      <c r="AT8" s="19">
        <v>1.4805716670294439E-4</v>
      </c>
      <c r="AU8" s="19">
        <v>1.8186479534122228E-2</v>
      </c>
      <c r="AV8" s="19">
        <v>1.8186479534122228E-2</v>
      </c>
      <c r="AW8" s="21"/>
      <c r="AX8" s="21"/>
      <c r="AY8" s="55">
        <f>AVERAGE(AK9:AV9)</f>
        <v>2.968372855580073</v>
      </c>
    </row>
    <row r="9" spans="1:51" s="25" customFormat="1" ht="15.5" x14ac:dyDescent="0.35">
      <c r="A9" s="24" t="s">
        <v>21</v>
      </c>
      <c r="B9" s="24">
        <v>1.8357037428553891</v>
      </c>
      <c r="C9" s="24"/>
      <c r="D9" s="24"/>
      <c r="E9" s="24"/>
      <c r="F9" s="24"/>
      <c r="G9" s="24"/>
      <c r="H9" s="25">
        <f>MAX(B9:G9)</f>
        <v>1.8357037428553891</v>
      </c>
      <c r="I9" s="29"/>
      <c r="J9" s="24">
        <v>3.1784034547969</v>
      </c>
      <c r="K9" s="24">
        <v>5.9292989035744235</v>
      </c>
      <c r="L9" s="24">
        <v>1.8186479534122229</v>
      </c>
      <c r="N9" s="26"/>
      <c r="O9" s="27"/>
      <c r="U9" s="25">
        <f>MAX(J9:S9)</f>
        <v>5.9292989035744235</v>
      </c>
      <c r="V9" s="60">
        <f>STDEV(J9:S9)</f>
        <v>2.0941908551880757</v>
      </c>
      <c r="W9" s="26"/>
      <c r="X9" s="26"/>
      <c r="Y9" s="25" t="s">
        <v>21</v>
      </c>
      <c r="Z9" s="24">
        <v>1.8357037428553891</v>
      </c>
      <c r="AA9" s="24">
        <v>1.8357037428553891</v>
      </c>
      <c r="AB9" s="24"/>
      <c r="AC9" s="24"/>
      <c r="AD9" s="28"/>
      <c r="AE9" s="29"/>
      <c r="AF9" s="29"/>
      <c r="AG9" s="25">
        <f>MAX(Z9:AF9)</f>
        <v>1.8357037428553891</v>
      </c>
      <c r="AH9" s="29">
        <f>STDEV(Z9:AF9)</f>
        <v>0</v>
      </c>
      <c r="AI9" s="29"/>
      <c r="AJ9" s="26" t="s">
        <v>21</v>
      </c>
      <c r="AK9" s="24">
        <v>1.7948247601809062</v>
      </c>
      <c r="AL9" s="24">
        <v>1.3153827776389431</v>
      </c>
      <c r="AM9" s="24">
        <v>3.1784034547969</v>
      </c>
      <c r="AN9" s="24">
        <v>3.1784034547969</v>
      </c>
      <c r="AO9" s="24">
        <v>3.4052164825666029</v>
      </c>
      <c r="AP9" s="24">
        <v>5.046321492088417</v>
      </c>
      <c r="AQ9" s="24">
        <v>5.9292989035744235</v>
      </c>
      <c r="AR9" s="24">
        <v>5.9292989035744235</v>
      </c>
      <c r="AS9" s="24">
        <v>2.1912224142486174</v>
      </c>
      <c r="AT9" s="24">
        <v>1.4805716670294438E-2</v>
      </c>
      <c r="AU9" s="24">
        <v>1.8186479534122229</v>
      </c>
      <c r="AV9" s="24">
        <v>1.8186479534122229</v>
      </c>
      <c r="AW9" s="26"/>
      <c r="AX9" s="26">
        <f>MAX(AK9:AV9)</f>
        <v>5.9292989035744235</v>
      </c>
      <c r="AY9" s="60">
        <f>STDEV(AK9:AV9)</f>
        <v>1.8638167682773281</v>
      </c>
    </row>
    <row r="10" spans="1:51" x14ac:dyDescent="0.35">
      <c r="A10" t="s">
        <v>111</v>
      </c>
      <c r="B10" s="14">
        <v>9.8303488490001575E-2</v>
      </c>
      <c r="C10" s="14"/>
      <c r="D10" s="14"/>
      <c r="E10" s="14"/>
      <c r="F10" s="14"/>
      <c r="G10" s="14"/>
      <c r="H10" s="14">
        <f>HLOOKUP(H9,B9:G10,2)</f>
        <v>9.8303488490001575E-2</v>
      </c>
      <c r="I10" s="9"/>
      <c r="J10" s="14">
        <v>3.7130008265274669E-2</v>
      </c>
      <c r="K10" s="14">
        <v>4.1400856688853134E-3</v>
      </c>
      <c r="L10" s="14">
        <v>0.11750427681342009</v>
      </c>
      <c r="N10" s="9"/>
      <c r="O10" s="30"/>
      <c r="P10" s="14"/>
      <c r="Q10" s="14"/>
      <c r="R10" s="14"/>
      <c r="S10" s="14"/>
      <c r="T10" s="14"/>
      <c r="U10" s="14">
        <f>HLOOKUP(U9,J9:L10,2)</f>
        <v>4.1400856688853134E-3</v>
      </c>
      <c r="V10" s="61">
        <f>V9*100/V8/100</f>
        <v>0.57499278224575801</v>
      </c>
      <c r="W10" s="15"/>
      <c r="X10" s="15"/>
      <c r="Y10" t="s">
        <v>111</v>
      </c>
      <c r="Z10" s="14">
        <v>9.8303488490001575E-2</v>
      </c>
      <c r="AA10" s="14">
        <v>0.15623624683816137</v>
      </c>
      <c r="AB10" s="14"/>
      <c r="AC10" s="14"/>
      <c r="AD10" s="31"/>
      <c r="AE10" s="16"/>
      <c r="AF10" s="16"/>
      <c r="AG10" s="14">
        <v>0.63176201732199577</v>
      </c>
      <c r="AH10" s="56">
        <f>AH9*100/AH8/100</f>
        <v>0</v>
      </c>
      <c r="AI10" s="31"/>
      <c r="AJ10" s="9" t="s">
        <v>111</v>
      </c>
      <c r="AK10" s="14">
        <v>0.10216345423479677</v>
      </c>
      <c r="AL10" s="14">
        <v>0.23067693717050194</v>
      </c>
      <c r="AM10" s="14">
        <v>2.8515342404267681E-2</v>
      </c>
      <c r="AN10" s="14">
        <v>2.8515342404267681E-2</v>
      </c>
      <c r="AO10" s="14">
        <v>2.3784442783114236E-2</v>
      </c>
      <c r="AP10" s="14">
        <v>1.8305957203799895E-2</v>
      </c>
      <c r="AQ10" s="14">
        <v>2.6763658097626042E-3</v>
      </c>
      <c r="AR10" s="14">
        <v>2.6763658097626042E-3</v>
      </c>
      <c r="AS10" s="14">
        <v>7.0642451569021797E-2</v>
      </c>
      <c r="AT10" s="14">
        <v>0.89913826783567852</v>
      </c>
      <c r="AU10" s="14">
        <v>9.8752142902757425E-2</v>
      </c>
      <c r="AV10" s="14">
        <v>9.8752142902757425E-2</v>
      </c>
      <c r="AW10" s="15"/>
      <c r="AX10" s="14">
        <v>2.6763658097626042E-3</v>
      </c>
      <c r="AY10" s="61">
        <f>AY9*100/AY8/100</f>
        <v>0.62789173023653222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124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129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109</v>
      </c>
      <c r="J15" s="9">
        <v>136</v>
      </c>
      <c r="K15" s="9">
        <v>136</v>
      </c>
      <c r="L15" s="9">
        <v>135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135</v>
      </c>
      <c r="AL15" s="9">
        <v>110</v>
      </c>
      <c r="AM15" s="9">
        <v>136</v>
      </c>
      <c r="AN15" s="9">
        <v>136</v>
      </c>
      <c r="AO15" s="9">
        <v>136</v>
      </c>
      <c r="AP15" s="9">
        <v>109</v>
      </c>
      <c r="AQ15" s="9">
        <v>136</v>
      </c>
      <c r="AR15" s="9">
        <v>136</v>
      </c>
      <c r="AS15" s="9">
        <v>134</v>
      </c>
      <c r="AT15" s="9">
        <v>110</v>
      </c>
      <c r="AU15" s="9">
        <v>135</v>
      </c>
      <c r="AV15" s="9">
        <v>135</v>
      </c>
      <c r="AW15" s="9"/>
      <c r="AX15" s="9"/>
    </row>
    <row r="16" spans="1:51" ht="15.5" x14ac:dyDescent="0.35">
      <c r="A16" s="30" t="s">
        <v>33</v>
      </c>
      <c r="B16">
        <v>65</v>
      </c>
      <c r="J16" s="9">
        <v>65</v>
      </c>
      <c r="K16" s="9">
        <v>60</v>
      </c>
      <c r="L16" s="9">
        <v>77</v>
      </c>
      <c r="N16" s="9"/>
      <c r="V16" s="55">
        <f>AVERAGE(J17:S17)</f>
        <v>49.649600580973129</v>
      </c>
      <c r="W16" s="9"/>
      <c r="X16" s="9"/>
      <c r="Y16" s="31" t="s">
        <v>33</v>
      </c>
      <c r="Z16" s="11">
        <v>65</v>
      </c>
      <c r="AA16" s="11">
        <v>65</v>
      </c>
      <c r="AB16" s="11"/>
      <c r="AC16" s="11"/>
      <c r="AD16" s="9"/>
      <c r="AE16" s="9"/>
      <c r="AF16" s="9"/>
      <c r="AH16" s="42">
        <f>AVERAGE(Z17:AF17)</f>
        <v>59.633027522935777</v>
      </c>
      <c r="AI16" s="11"/>
      <c r="AJ16" s="33" t="s">
        <v>33</v>
      </c>
      <c r="AK16" s="9">
        <v>69</v>
      </c>
      <c r="AL16" s="9">
        <v>52</v>
      </c>
      <c r="AM16" s="9">
        <v>65</v>
      </c>
      <c r="AN16" s="9">
        <v>65</v>
      </c>
      <c r="AO16" s="9">
        <v>68</v>
      </c>
      <c r="AP16" s="9">
        <v>46</v>
      </c>
      <c r="AQ16" s="9">
        <v>60</v>
      </c>
      <c r="AR16" s="9">
        <v>60</v>
      </c>
      <c r="AS16" s="9">
        <v>68</v>
      </c>
      <c r="AT16" s="9">
        <v>65</v>
      </c>
      <c r="AU16" s="9">
        <v>77</v>
      </c>
      <c r="AV16" s="9">
        <v>77</v>
      </c>
      <c r="AW16" s="9"/>
      <c r="AX16" s="9"/>
      <c r="AY16" s="55">
        <f>AVERAGE(AK17:AV17)</f>
        <v>49.860037873307341</v>
      </c>
    </row>
    <row r="17" spans="1:51" s="24" customFormat="1" ht="15.5" x14ac:dyDescent="0.35">
      <c r="A17" s="34" t="s">
        <v>34</v>
      </c>
      <c r="B17" s="24">
        <v>59.633027522935777</v>
      </c>
      <c r="H17" s="25">
        <f>MAX(B17:G17)</f>
        <v>59.633027522935777</v>
      </c>
      <c r="J17" s="24">
        <v>47.794117647058826</v>
      </c>
      <c r="K17" s="24">
        <v>44.117647058823529</v>
      </c>
      <c r="L17" s="24">
        <v>57.037037037037038</v>
      </c>
      <c r="U17" s="25">
        <f>MAX(J17:S17)</f>
        <v>57.037037037037038</v>
      </c>
      <c r="V17" s="60">
        <f>STDEV(J17:S17)</f>
        <v>6.656558573379102</v>
      </c>
      <c r="Y17" s="34" t="s">
        <v>34</v>
      </c>
      <c r="Z17" s="24">
        <v>59.633027522935777</v>
      </c>
      <c r="AA17" s="24">
        <v>59.633027522935777</v>
      </c>
      <c r="AG17" s="25">
        <f>MAX(Z17:AF17)</f>
        <v>59.633027522935777</v>
      </c>
      <c r="AH17" s="29">
        <f>STDEV(Z17:AF17)</f>
        <v>0</v>
      </c>
      <c r="AJ17" s="34" t="s">
        <v>34</v>
      </c>
      <c r="AK17" s="24">
        <v>51.111111111111114</v>
      </c>
      <c r="AL17" s="24">
        <v>47.272727272727273</v>
      </c>
      <c r="AM17" s="24">
        <v>47.794117647058826</v>
      </c>
      <c r="AN17" s="24">
        <v>47.794117647058826</v>
      </c>
      <c r="AO17" s="24">
        <v>50</v>
      </c>
      <c r="AP17" s="24">
        <v>42.201834862385319</v>
      </c>
      <c r="AQ17" s="24">
        <v>44.117647058823529</v>
      </c>
      <c r="AR17" s="24">
        <v>44.117647058823529</v>
      </c>
      <c r="AS17" s="24">
        <v>50.746268656716417</v>
      </c>
      <c r="AT17" s="24">
        <v>59.090909090909093</v>
      </c>
      <c r="AU17" s="24">
        <v>57.037037037037038</v>
      </c>
      <c r="AV17" s="24">
        <v>57.037037037037038</v>
      </c>
      <c r="AX17" s="26">
        <f>MAX(AK17:AV17)</f>
        <v>59.090909090909093</v>
      </c>
      <c r="AY17" s="60">
        <f>STDEV(AK17:AV17)</f>
        <v>5.480761417477078</v>
      </c>
    </row>
    <row r="18" spans="1:51" x14ac:dyDescent="0.35">
      <c r="A18" t="s">
        <v>119</v>
      </c>
      <c r="B18" s="52" t="str">
        <f>IF(B17&lt;(50+(1.654*50)/SQRT(B15)),"n.s.","")</f>
        <v/>
      </c>
      <c r="G18" s="9"/>
      <c r="H18" s="14" t="str">
        <f>HLOOKUP(H17,B17:G18,2)</f>
        <v/>
      </c>
      <c r="J18" s="52" t="s">
        <v>125</v>
      </c>
      <c r="K18" s="52" t="s">
        <v>125</v>
      </c>
      <c r="L18" s="52" t="s">
        <v>125</v>
      </c>
      <c r="N18" s="9"/>
      <c r="U18" s="14" t="str">
        <f>HLOOKUP(U17,J17:L18,2)</f>
        <v>n.s.</v>
      </c>
      <c r="V18" s="61">
        <f>V17*100/V16/100</f>
        <v>0.13407073763912714</v>
      </c>
      <c r="W18" s="9"/>
      <c r="X18" s="9"/>
      <c r="Y18" t="s">
        <v>119</v>
      </c>
      <c r="Z18" s="52" t="str">
        <f>IF(Z17&lt;(50+(1.654*50)/SQRT(Z15)),"n.s.","")</f>
        <v/>
      </c>
      <c r="AA18" s="52" t="str">
        <f>IF(AA17&lt;(50+(1.654*50)/SQRT(AA15)),"n.s.","")</f>
        <v/>
      </c>
      <c r="AB18" s="11"/>
      <c r="AC18" s="11"/>
      <c r="AD18" s="11"/>
      <c r="AE18" s="11"/>
      <c r="AF18" s="11"/>
      <c r="AG18" s="14" t="str">
        <f>HLOOKUP(AG17,Z17:AF18,2)</f>
        <v/>
      </c>
      <c r="AH18" s="56">
        <f>AH17*100/AH16/100</f>
        <v>0</v>
      </c>
      <c r="AI18" s="11"/>
      <c r="AJ18" s="11"/>
      <c r="AK18" s="52" t="s">
        <v>125</v>
      </c>
      <c r="AL18" s="52" t="s">
        <v>125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126</v>
      </c>
      <c r="AU18" s="52" t="s">
        <v>125</v>
      </c>
      <c r="AV18" s="52" t="s">
        <v>125</v>
      </c>
      <c r="AW18" s="9"/>
      <c r="AX18" s="14"/>
      <c r="AY18" s="61">
        <f>AY17*100/AY16/100</f>
        <v>0.10992292928865208</v>
      </c>
    </row>
    <row r="19" spans="1:51" ht="15.5" x14ac:dyDescent="0.35">
      <c r="J19" s="24">
        <v>52.205882352941174</v>
      </c>
      <c r="K19" s="24">
        <v>55.882352941176471</v>
      </c>
      <c r="L19" s="24">
        <v>42.962962962962962</v>
      </c>
      <c r="N19" s="9"/>
      <c r="U19" s="47">
        <f>MAX(J19:S19)</f>
        <v>55.882352941176471</v>
      </c>
      <c r="V19" s="57">
        <f>AVERAGE(J19:S19)</f>
        <v>50.350399419026871</v>
      </c>
      <c r="AJ19" s="34" t="s">
        <v>127</v>
      </c>
      <c r="AK19" s="24">
        <v>48.888888888888886</v>
      </c>
      <c r="AL19" s="24">
        <v>52.727272727272727</v>
      </c>
      <c r="AM19" s="24">
        <v>52.205882352941174</v>
      </c>
      <c r="AN19" s="24">
        <v>52.205882352941174</v>
      </c>
      <c r="AO19" s="24">
        <v>50</v>
      </c>
      <c r="AP19" s="24">
        <v>57.798165137614681</v>
      </c>
      <c r="AQ19" s="24">
        <v>55.882352941176471</v>
      </c>
      <c r="AR19" s="24">
        <v>55.882352941176471</v>
      </c>
      <c r="AS19" s="24">
        <v>49.253731343283583</v>
      </c>
      <c r="AT19" s="24">
        <v>40.909090909090907</v>
      </c>
      <c r="AU19" s="24">
        <v>42.962962962962962</v>
      </c>
      <c r="AV19" s="24">
        <v>42.962962962962962</v>
      </c>
      <c r="AX19" s="47">
        <f>MAX(AK19:AV19)</f>
        <v>57.798165137614681</v>
      </c>
      <c r="AY19" s="57">
        <f>AVERAGE(AK19:AV19)</f>
        <v>50.139962126692659</v>
      </c>
    </row>
    <row r="20" spans="1:51" x14ac:dyDescent="0.35">
      <c r="J20" t="s">
        <v>125</v>
      </c>
      <c r="K20" t="s">
        <v>125</v>
      </c>
      <c r="L20" t="s">
        <v>125</v>
      </c>
      <c r="N20" s="9"/>
      <c r="U20" s="48" t="str">
        <f>HLOOKUP(U19,J19:L20,2)</f>
        <v>n.s.</v>
      </c>
      <c r="V20" s="65">
        <f>STDEV(J19:S19)</f>
        <v>6.6565585733790336</v>
      </c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125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X20" s="48" t="str">
        <f>HLOOKUP(AX19,AK19:AV20,2)</f>
        <v>n.s.</v>
      </c>
      <c r="AY20" s="65">
        <f>STDEV(AK19:AV19)</f>
        <v>5.4807614174772592</v>
      </c>
    </row>
    <row r="21" spans="1:51" x14ac:dyDescent="0.35">
      <c r="N21" s="9"/>
      <c r="O21" s="10"/>
      <c r="U21" s="49"/>
      <c r="V21" s="66">
        <f>V20*100/V19/100</f>
        <v>0.1322046825881503</v>
      </c>
      <c r="AJ21" s="11"/>
      <c r="AK21" s="11"/>
      <c r="AL21" s="11"/>
      <c r="AM21" s="11"/>
      <c r="AN21" s="9"/>
      <c r="AO21" s="9"/>
      <c r="AP21" s="9"/>
      <c r="AQ21" s="9"/>
      <c r="AR21" s="9"/>
      <c r="AS21" s="9"/>
      <c r="AT21" s="9"/>
      <c r="AU21" s="9"/>
      <c r="AV21" s="9"/>
      <c r="AX21" s="49"/>
      <c r="AY21" s="66">
        <f>AY20*100/AY19/100</f>
        <v>0.10930924526086758</v>
      </c>
    </row>
    <row r="22" spans="1:51" x14ac:dyDescent="0.35">
      <c r="A22" t="s">
        <v>38</v>
      </c>
      <c r="B22" t="s">
        <v>132</v>
      </c>
      <c r="D22" t="s">
        <v>52</v>
      </c>
      <c r="V22" s="9"/>
      <c r="AX22" s="9"/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U23"/>
      <c r="V23" s="9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4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0.44285735599808784</v>
      </c>
      <c r="C26" s="14">
        <v>0.2199047952434017</v>
      </c>
      <c r="D26" s="14"/>
      <c r="E26" s="14">
        <v>0.29797815211648776</v>
      </c>
      <c r="F26" s="14"/>
      <c r="G26" s="14"/>
      <c r="H26" s="14">
        <f>MAX(B26:G26)</f>
        <v>0.44285735599808784</v>
      </c>
      <c r="J26" s="15">
        <v>-0.29267691952078506</v>
      </c>
      <c r="K26" s="15">
        <v>-0.18737412596170958</v>
      </c>
      <c r="L26" s="15">
        <v>-0.33111240198921693</v>
      </c>
      <c r="O26" s="10"/>
      <c r="V26" s="9"/>
      <c r="W26" s="9"/>
      <c r="X26" s="9"/>
      <c r="Y26" s="11" t="s">
        <v>19</v>
      </c>
      <c r="Z26" s="16">
        <v>0.43465551488711335</v>
      </c>
      <c r="AA26" s="16">
        <v>0.42670417726792181</v>
      </c>
      <c r="AB26" s="16">
        <v>0.2858823705626955</v>
      </c>
      <c r="AC26" s="16"/>
      <c r="AD26" s="11"/>
      <c r="AE26" s="11"/>
      <c r="AF26" s="11"/>
      <c r="AG26" s="14">
        <f>MAX(AA26:AF26)</f>
        <v>0.42670417726792181</v>
      </c>
      <c r="AH26" s="11"/>
      <c r="AI26" s="11"/>
      <c r="AJ26" s="9" t="s">
        <v>19</v>
      </c>
      <c r="AK26" s="15">
        <v>-0.21300253163671803</v>
      </c>
      <c r="AL26" s="15">
        <v>-0.32262681518217101</v>
      </c>
      <c r="AM26" s="15">
        <v>-0.27140232705831158</v>
      </c>
      <c r="AN26" s="15">
        <v>-0.29267691952078506</v>
      </c>
      <c r="AO26" s="15">
        <v>-3.8308423165133949E-2</v>
      </c>
      <c r="AP26" s="15">
        <v>-0.24230055099911557</v>
      </c>
      <c r="AQ26" s="15">
        <v>-0.20484594153062918</v>
      </c>
      <c r="AR26" s="15">
        <v>-0.18737412596170958</v>
      </c>
      <c r="AS26" s="15">
        <v>-0.28423020125241533</v>
      </c>
      <c r="AT26" s="15">
        <v>-0.34264595329163594</v>
      </c>
      <c r="AU26" s="15">
        <v>-0.29668682565545168</v>
      </c>
      <c r="AV26" s="15">
        <v>-0.33111240198921693</v>
      </c>
      <c r="AW26" s="9"/>
      <c r="AX26" s="9"/>
    </row>
    <row r="27" spans="1:51" s="17" customFormat="1" ht="15.5" x14ac:dyDescent="0.35">
      <c r="A27" s="17" t="s">
        <v>20</v>
      </c>
      <c r="B27" s="18">
        <v>0.19612263776161712</v>
      </c>
      <c r="C27" s="18">
        <v>4.8358118971042426E-2</v>
      </c>
      <c r="D27" s="18"/>
      <c r="E27" s="18">
        <v>8.879097913875672E-2</v>
      </c>
      <c r="F27" s="18"/>
      <c r="G27" s="18"/>
      <c r="I27" s="24">
        <f>AVERAGE(B28:G28)</f>
        <v>11.109057862380544</v>
      </c>
      <c r="J27" s="19">
        <v>8.5659779220176091E-2</v>
      </c>
      <c r="K27" s="19">
        <v>3.5109063079914606E-2</v>
      </c>
      <c r="L27" s="19">
        <v>0.10963542275106879</v>
      </c>
      <c r="O27" s="20"/>
      <c r="V27" s="55">
        <f>AVERAGE(J28:S28)</f>
        <v>7.6801421683719822</v>
      </c>
      <c r="W27" s="21"/>
      <c r="X27" s="21"/>
      <c r="Y27" s="22" t="s">
        <v>20</v>
      </c>
      <c r="Z27" s="23">
        <v>0.18892541662178161</v>
      </c>
      <c r="AA27" s="23">
        <v>0.18207645489789404</v>
      </c>
      <c r="AB27" s="23">
        <v>8.172872979854634E-2</v>
      </c>
      <c r="AC27" s="23"/>
      <c r="AD27" s="22"/>
      <c r="AE27" s="22"/>
      <c r="AF27" s="22"/>
      <c r="AH27" s="42">
        <f>AVERAGE(Z28:AF28)</f>
        <v>15.09102004394073</v>
      </c>
      <c r="AI27" s="22"/>
      <c r="AJ27" s="21" t="s">
        <v>20</v>
      </c>
      <c r="AK27" s="19">
        <v>4.5370078483651065E-2</v>
      </c>
      <c r="AL27" s="19">
        <v>0.10408806187459073</v>
      </c>
      <c r="AM27" s="19">
        <v>7.3659223132666721E-2</v>
      </c>
      <c r="AN27" s="19">
        <v>8.5659779220176091E-2</v>
      </c>
      <c r="AO27" s="19">
        <v>1.4675352853989714E-3</v>
      </c>
      <c r="AP27" s="19">
        <v>5.8709557014475007E-2</v>
      </c>
      <c r="AQ27" s="19">
        <v>4.196185976156995E-2</v>
      </c>
      <c r="AR27" s="19">
        <v>3.5109063079914606E-2</v>
      </c>
      <c r="AS27" s="19">
        <v>8.0786807303988517E-2</v>
      </c>
      <c r="AT27" s="19">
        <v>0.11740624930713396</v>
      </c>
      <c r="AU27" s="19">
        <v>8.8023072517508377E-2</v>
      </c>
      <c r="AV27" s="19">
        <v>0.10963542275106879</v>
      </c>
      <c r="AW27" s="21"/>
      <c r="AX27" s="21"/>
      <c r="AY27" s="55">
        <f>AVERAGE(AK28:AV28)</f>
        <v>7.0156392477678553</v>
      </c>
    </row>
    <row r="28" spans="1:51" s="25" customFormat="1" ht="15.5" x14ac:dyDescent="0.35">
      <c r="A28" s="24" t="s">
        <v>21</v>
      </c>
      <c r="B28" s="24">
        <v>19.612263776161711</v>
      </c>
      <c r="C28" s="24">
        <v>4.835811897104243</v>
      </c>
      <c r="D28" s="24"/>
      <c r="E28" s="24">
        <v>8.8790979138756718</v>
      </c>
      <c r="F28" s="24"/>
      <c r="G28" s="24"/>
      <c r="H28" s="25">
        <f>MAX(B28:G28)</f>
        <v>19.612263776161711</v>
      </c>
      <c r="I28" s="29">
        <f>STDEV(B28:G28)</f>
        <v>7.6364535985283828</v>
      </c>
      <c r="J28" s="24">
        <v>8.5659779220176091</v>
      </c>
      <c r="K28" s="24">
        <v>3.5109063079914606</v>
      </c>
      <c r="L28" s="24">
        <v>10.963542275106878</v>
      </c>
      <c r="N28" s="26"/>
      <c r="O28" s="27"/>
      <c r="U28" s="25">
        <f>MAX(J28:S28)</f>
        <v>10.963542275106878</v>
      </c>
      <c r="V28" s="60">
        <f>STDEV(J28:S28)</f>
        <v>3.8044676961978903</v>
      </c>
      <c r="W28" s="26"/>
      <c r="X28" s="26"/>
      <c r="Y28" s="25" t="s">
        <v>21</v>
      </c>
      <c r="Z28" s="24">
        <v>18.892541662178161</v>
      </c>
      <c r="AA28" s="24">
        <v>18.207645489789403</v>
      </c>
      <c r="AB28" s="24">
        <v>8.1728729798546347</v>
      </c>
      <c r="AC28" s="24"/>
      <c r="AD28" s="28"/>
      <c r="AE28" s="29"/>
      <c r="AF28" s="29"/>
      <c r="AG28" s="25">
        <f>MAX(Z28:AF28)</f>
        <v>18.892541662178161</v>
      </c>
      <c r="AH28" s="29">
        <f>STDEV(Z28:AF28)</f>
        <v>6.0010698872768211</v>
      </c>
      <c r="AI28" s="29"/>
      <c r="AJ28" s="26" t="s">
        <v>21</v>
      </c>
      <c r="AK28" s="24">
        <v>4.5370078483651062</v>
      </c>
      <c r="AL28" s="24">
        <v>10.408806187459072</v>
      </c>
      <c r="AM28" s="24">
        <v>7.3659223132666725</v>
      </c>
      <c r="AN28" s="24">
        <v>8.5659779220176091</v>
      </c>
      <c r="AO28" s="24">
        <v>0.14675352853989715</v>
      </c>
      <c r="AP28" s="24">
        <v>5.8709557014475005</v>
      </c>
      <c r="AQ28" s="24">
        <v>4.1961859761569951</v>
      </c>
      <c r="AR28" s="24">
        <v>3.5109063079914606</v>
      </c>
      <c r="AS28" s="24">
        <v>8.078680730398851</v>
      </c>
      <c r="AT28" s="24">
        <v>11.740624930713397</v>
      </c>
      <c r="AU28" s="24">
        <v>8.8023072517508378</v>
      </c>
      <c r="AV28" s="24">
        <v>10.963542275106878</v>
      </c>
      <c r="AW28" s="26"/>
      <c r="AX28" s="26">
        <f>MAX(AK28:AV28)</f>
        <v>11.740624930713397</v>
      </c>
      <c r="AY28" s="60">
        <f>STDEV(AK28:AV28)</f>
        <v>3.4528179883593051</v>
      </c>
    </row>
    <row r="29" spans="1:51" x14ac:dyDescent="0.35">
      <c r="A29" t="s">
        <v>111</v>
      </c>
      <c r="B29" s="14">
        <v>2.7602681981547736E-5</v>
      </c>
      <c r="C29" s="14">
        <v>5.1497469378803118E-2</v>
      </c>
      <c r="D29" s="14"/>
      <c r="E29" s="14">
        <v>7.6496670679009815E-3</v>
      </c>
      <c r="F29" s="14"/>
      <c r="G29" s="14"/>
      <c r="H29" s="14">
        <f>HLOOKUP(H28,B28:G29,2)</f>
        <v>7.6496670679009815E-3</v>
      </c>
      <c r="I29" s="56">
        <f>I28*100/I27/100</f>
        <v>0.68740785160443652</v>
      </c>
      <c r="J29" s="14">
        <v>1.1979185379527678E-2</v>
      </c>
      <c r="K29" s="14">
        <v>0.11242478038868894</v>
      </c>
      <c r="L29" s="14">
        <v>4.4969190402182994E-3</v>
      </c>
      <c r="N29" s="9"/>
      <c r="O29" s="30"/>
      <c r="P29" s="14"/>
      <c r="Q29" s="14"/>
      <c r="R29" s="14"/>
      <c r="S29" s="14"/>
      <c r="T29" s="14"/>
      <c r="U29" s="14">
        <f>HLOOKUP(U28,J28:L29,2)</f>
        <v>4.4969190402182994E-3</v>
      </c>
      <c r="V29" s="61">
        <f>V28*100/V27/100</f>
        <v>0.49536422800417407</v>
      </c>
      <c r="W29" s="15"/>
      <c r="X29" s="15"/>
      <c r="Y29" t="s">
        <v>111</v>
      </c>
      <c r="Z29" s="14">
        <v>3.6067540888153066E-5</v>
      </c>
      <c r="AA29" s="14">
        <v>3.2361946128632195E-12</v>
      </c>
      <c r="AB29" s="14">
        <v>5.4379710622940616E-6</v>
      </c>
      <c r="AC29" s="14"/>
      <c r="AD29" s="31"/>
      <c r="AE29" s="16"/>
      <c r="AF29" s="16"/>
      <c r="AG29" s="14">
        <f>HLOOKUP(AG28,Z28:AF29,2)</f>
        <v>5.4379710622940616E-6</v>
      </c>
      <c r="AH29" s="56">
        <f>AH28*100/AH27/100</f>
        <v>0.39765833388355615</v>
      </c>
      <c r="AI29" s="31"/>
      <c r="AJ29" s="9" t="s">
        <v>111</v>
      </c>
      <c r="AK29" s="14">
        <v>5.1734595411304492E-2</v>
      </c>
      <c r="AL29" s="14">
        <v>2.5752528200001958E-7</v>
      </c>
      <c r="AM29" s="14">
        <v>1.6509671852999864E-5</v>
      </c>
      <c r="AN29" s="14">
        <v>3.1599975454890977E-6</v>
      </c>
      <c r="AO29" s="14">
        <v>0.73096685203536294</v>
      </c>
      <c r="AP29" s="14">
        <v>1.3208578771740852E-4</v>
      </c>
      <c r="AQ29" s="14">
        <v>1.2928924641670886E-3</v>
      </c>
      <c r="AR29" s="14">
        <v>3.3043011733329031E-3</v>
      </c>
      <c r="AS29" s="14">
        <v>8.7863038736561948E-3</v>
      </c>
      <c r="AT29" s="14">
        <v>3.974793477535666E-8</v>
      </c>
      <c r="AU29" s="14">
        <v>2.2786544119886363E-6</v>
      </c>
      <c r="AV29" s="14">
        <v>1.1164552361385338E-7</v>
      </c>
      <c r="AW29" s="15"/>
      <c r="AX29" s="14">
        <f>HLOOKUP(AX28,AK28:AV29,2)</f>
        <v>1.1164552361385338E-7</v>
      </c>
      <c r="AY29" s="61">
        <f>AY28*100/AY27/100</f>
        <v>0.49216013914311196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124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129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80</v>
      </c>
      <c r="C34">
        <v>78</v>
      </c>
      <c r="E34">
        <v>76</v>
      </c>
      <c r="J34" s="9">
        <v>72</v>
      </c>
      <c r="K34" s="9">
        <v>72</v>
      </c>
      <c r="L34" s="9">
        <v>71</v>
      </c>
      <c r="N34" s="9"/>
      <c r="V34" s="9"/>
      <c r="W34" s="9"/>
      <c r="X34" s="9"/>
      <c r="Y34" s="31" t="s">
        <v>32</v>
      </c>
      <c r="Z34" s="11">
        <v>82</v>
      </c>
      <c r="AA34" s="11">
        <v>80</v>
      </c>
      <c r="AB34" s="11">
        <v>78</v>
      </c>
      <c r="AC34" s="11"/>
      <c r="AD34" s="9"/>
      <c r="AE34" s="9"/>
      <c r="AF34" s="9"/>
      <c r="AH34" s="11"/>
      <c r="AI34" s="11"/>
      <c r="AJ34" s="33" t="s">
        <v>32</v>
      </c>
      <c r="AK34" s="9">
        <v>72</v>
      </c>
      <c r="AL34" s="9">
        <v>71</v>
      </c>
      <c r="AM34" s="9">
        <v>72</v>
      </c>
      <c r="AN34" s="9">
        <v>72</v>
      </c>
      <c r="AO34" s="9">
        <v>72</v>
      </c>
      <c r="AP34" s="9">
        <v>72</v>
      </c>
      <c r="AQ34" s="9">
        <v>72</v>
      </c>
      <c r="AR34" s="9">
        <v>72</v>
      </c>
      <c r="AS34" s="9">
        <v>71</v>
      </c>
      <c r="AT34" s="9">
        <v>70</v>
      </c>
      <c r="AU34" s="9">
        <v>71</v>
      </c>
      <c r="AV34" s="9">
        <v>71</v>
      </c>
      <c r="AW34" s="9"/>
      <c r="AX34" s="9"/>
    </row>
    <row r="35" spans="1:51" ht="15.5" x14ac:dyDescent="0.35">
      <c r="A35" s="30" t="s">
        <v>33</v>
      </c>
      <c r="B35">
        <v>42</v>
      </c>
      <c r="C35">
        <v>43</v>
      </c>
      <c r="E35">
        <v>44</v>
      </c>
      <c r="I35" s="24">
        <f>AVERAGE(B36:G36)</f>
        <v>55.174313990103464</v>
      </c>
      <c r="J35" s="9">
        <v>31</v>
      </c>
      <c r="K35" s="9">
        <v>42</v>
      </c>
      <c r="L35" s="9">
        <v>28</v>
      </c>
      <c r="N35" s="9"/>
      <c r="V35" s="55">
        <f>AVERAGE(J36:S36)</f>
        <v>46.941836202399578</v>
      </c>
      <c r="W35" s="9"/>
      <c r="X35" s="9"/>
      <c r="Y35" s="31" t="s">
        <v>33</v>
      </c>
      <c r="Z35" s="11">
        <v>44</v>
      </c>
      <c r="AA35" s="11">
        <v>47</v>
      </c>
      <c r="AB35" s="11">
        <v>47</v>
      </c>
      <c r="AC35" s="11"/>
      <c r="AD35" s="9"/>
      <c r="AE35" s="9"/>
      <c r="AF35" s="9"/>
      <c r="AH35" s="42">
        <f>AVERAGE(Z36:AF36)</f>
        <v>57.554982280592036</v>
      </c>
      <c r="AI35" s="11"/>
      <c r="AJ35" s="33" t="s">
        <v>33</v>
      </c>
      <c r="AK35" s="9">
        <v>35</v>
      </c>
      <c r="AL35" s="9">
        <v>34</v>
      </c>
      <c r="AM35" s="9">
        <v>31</v>
      </c>
      <c r="AN35" s="9">
        <v>31</v>
      </c>
      <c r="AO35" s="9">
        <v>40</v>
      </c>
      <c r="AP35" s="9">
        <v>32</v>
      </c>
      <c r="AQ35" s="9">
        <v>43</v>
      </c>
      <c r="AR35" s="9">
        <v>42</v>
      </c>
      <c r="AS35" s="9">
        <v>30</v>
      </c>
      <c r="AT35" s="9">
        <v>25</v>
      </c>
      <c r="AU35" s="9">
        <v>34</v>
      </c>
      <c r="AV35" s="9">
        <v>28</v>
      </c>
      <c r="AW35" s="9"/>
      <c r="AX35" s="9"/>
      <c r="AY35" s="55">
        <f>AVERAGE(AK36:AV36)</f>
        <v>47.163071018704819</v>
      </c>
    </row>
    <row r="36" spans="1:51" s="24" customFormat="1" ht="15.5" x14ac:dyDescent="0.35">
      <c r="A36" s="34" t="s">
        <v>34</v>
      </c>
      <c r="B36" s="24">
        <v>52.5</v>
      </c>
      <c r="C36" s="24">
        <v>55.128205128205131</v>
      </c>
      <c r="E36" s="24">
        <v>57.89473684210526</v>
      </c>
      <c r="H36" s="25">
        <f>MAX(B36:G36)</f>
        <v>57.89473684210526</v>
      </c>
      <c r="I36" s="29">
        <f>STDEV(B36:G36)</f>
        <v>2.6976639744881363</v>
      </c>
      <c r="J36" s="24">
        <v>43.055555555555557</v>
      </c>
      <c r="K36" s="24">
        <v>58.333333333333336</v>
      </c>
      <c r="L36" s="24">
        <v>39.436619718309856</v>
      </c>
      <c r="U36" s="25">
        <f>MAX(J36:S36)</f>
        <v>58.333333333333336</v>
      </c>
      <c r="V36" s="60">
        <f>STDEV(J36:S36)</f>
        <v>10.029896774722047</v>
      </c>
      <c r="Y36" s="34" t="s">
        <v>34</v>
      </c>
      <c r="Z36" s="24">
        <v>53.658536585365852</v>
      </c>
      <c r="AA36" s="24">
        <v>58.75</v>
      </c>
      <c r="AB36" s="24">
        <v>60.256410256410255</v>
      </c>
      <c r="AG36" s="25">
        <f>MAX(Z36:AF36)</f>
        <v>60.256410256410255</v>
      </c>
      <c r="AH36" s="29">
        <f>STDEV(Z36:AF36)</f>
        <v>3.4574607383222009</v>
      </c>
      <c r="AJ36" s="34" t="s">
        <v>34</v>
      </c>
      <c r="AK36" s="24">
        <v>48.611111111111114</v>
      </c>
      <c r="AL36" s="24">
        <v>47.887323943661968</v>
      </c>
      <c r="AM36" s="24">
        <v>43.055555555555557</v>
      </c>
      <c r="AN36" s="24">
        <v>43.055555555555557</v>
      </c>
      <c r="AO36" s="24">
        <v>55.555555555555557</v>
      </c>
      <c r="AP36" s="24">
        <v>44.444444444444443</v>
      </c>
      <c r="AQ36" s="24">
        <v>59.722222222222221</v>
      </c>
      <c r="AR36" s="24">
        <v>58.333333333333336</v>
      </c>
      <c r="AS36" s="24">
        <v>42.25352112676056</v>
      </c>
      <c r="AT36" s="24">
        <v>35.714285714285715</v>
      </c>
      <c r="AU36" s="24">
        <v>47.887323943661968</v>
      </c>
      <c r="AV36" s="24">
        <v>39.436619718309856</v>
      </c>
      <c r="AX36" s="26">
        <f>MAX(AK36:AV36)</f>
        <v>59.722222222222221</v>
      </c>
      <c r="AY36" s="60">
        <f>STDEV(AK36:AV36)</f>
        <v>7.459572570836726</v>
      </c>
    </row>
    <row r="37" spans="1:51" x14ac:dyDescent="0.35">
      <c r="A37" t="s">
        <v>119</v>
      </c>
      <c r="B37" s="52" t="str">
        <f>IF(B36&lt;(50+(1.654*50)/SQRT(B34)),"n.s.","")</f>
        <v>n.s.</v>
      </c>
      <c r="C37" s="52" t="str">
        <f>IF(C36&lt;(50+(1.654*50)/SQRT(C34)),"n.s.","")</f>
        <v>n.s.</v>
      </c>
      <c r="D37" s="52"/>
      <c r="E37" s="52" t="str">
        <f>IF(E36&lt;(50+(1.654*50)/SQRT(E34)),"n.s.","")</f>
        <v>n.s.</v>
      </c>
      <c r="H37" s="14" t="str">
        <f>HLOOKUP(H36,B36:G37,2)</f>
        <v>n.s.</v>
      </c>
      <c r="I37" s="56">
        <f>I36*100/I35/100</f>
        <v>4.8893475593951428E-2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0.21366647720119089</v>
      </c>
      <c r="Y37" t="s">
        <v>119</v>
      </c>
      <c r="Z37" s="52" t="str">
        <f>IF(Z36&lt;(50+(1.654*50)/SQRT(Z34)),"n.s.","")</f>
        <v>n.s.</v>
      </c>
      <c r="AA37" s="52" t="str">
        <f>IF(AA36&lt;(50+(1.654*50)/SQRT(AA34)),"n.s.","")</f>
        <v>n.s.</v>
      </c>
      <c r="AB37" s="52" t="str">
        <f>IF(AB36&lt;(50+(1.654*50)/SQRT(AB34)),"n.s.","")</f>
        <v/>
      </c>
      <c r="AG37" s="14" t="str">
        <f>HLOOKUP(AG36,Z36:AF37,2)</f>
        <v/>
      </c>
      <c r="AH37" s="56">
        <f>AH36*100/AH35/100</f>
        <v>6.007231001247449E-2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X37" s="14" t="str">
        <f>HLOOKUP(AX36,AK36:AV37,2)</f>
        <v>n.s.</v>
      </c>
      <c r="AY37" s="61">
        <f>AY36*100/AY35/100</f>
        <v>0.15816553947214906</v>
      </c>
    </row>
    <row r="38" spans="1:51" ht="15.5" x14ac:dyDescent="0.35">
      <c r="J38" s="24">
        <v>56.944444444444443</v>
      </c>
      <c r="K38" s="24">
        <v>41.666666666666664</v>
      </c>
      <c r="L38" s="24">
        <v>60.563380281690144</v>
      </c>
      <c r="N38" s="9"/>
      <c r="U38" s="47">
        <f>MAX(J38:S38)</f>
        <v>60.563380281690144</v>
      </c>
      <c r="V38" s="57">
        <f>AVERAGE(J38:S38)</f>
        <v>53.058163797600422</v>
      </c>
      <c r="AJ38" s="34" t="s">
        <v>127</v>
      </c>
      <c r="AK38" s="24">
        <v>51.388888888888886</v>
      </c>
      <c r="AL38" s="24">
        <v>52.112676056338032</v>
      </c>
      <c r="AM38" s="24">
        <v>56.944444444444443</v>
      </c>
      <c r="AN38" s="24">
        <v>56.944444444444443</v>
      </c>
      <c r="AO38" s="24">
        <v>44.444444444444443</v>
      </c>
      <c r="AP38" s="24">
        <v>55.555555555555557</v>
      </c>
      <c r="AQ38" s="24">
        <v>40.277777777777779</v>
      </c>
      <c r="AR38" s="24">
        <v>41.666666666666664</v>
      </c>
      <c r="AS38" s="24">
        <v>57.74647887323944</v>
      </c>
      <c r="AT38" s="24">
        <v>64.285714285714278</v>
      </c>
      <c r="AU38" s="24">
        <v>52.112676056338032</v>
      </c>
      <c r="AV38" s="24">
        <v>60.563380281690144</v>
      </c>
      <c r="AX38" s="47">
        <f>MAX(AK38:AV38)</f>
        <v>64.285714285714278</v>
      </c>
      <c r="AY38" s="57">
        <f>AVERAGE(AK38:AV38)</f>
        <v>52.836928981295181</v>
      </c>
    </row>
    <row r="39" spans="1:51" x14ac:dyDescent="0.35">
      <c r="J39" t="s">
        <v>125</v>
      </c>
      <c r="K39" t="s">
        <v>125</v>
      </c>
      <c r="L39" t="s">
        <v>126</v>
      </c>
      <c r="N39" s="9"/>
      <c r="U39" s="48"/>
      <c r="V39" s="65">
        <f>STDEV(J38:S38)</f>
        <v>10.029896774721957</v>
      </c>
      <c r="AJ39" s="11"/>
      <c r="AK39" t="s">
        <v>125</v>
      </c>
      <c r="AL39" t="s">
        <v>125</v>
      </c>
      <c r="AM39" t="s">
        <v>125</v>
      </c>
      <c r="AN39" t="s">
        <v>125</v>
      </c>
      <c r="AO39" t="s">
        <v>125</v>
      </c>
      <c r="AP39" t="s">
        <v>125</v>
      </c>
      <c r="AQ39" t="s">
        <v>125</v>
      </c>
      <c r="AR39" t="s">
        <v>125</v>
      </c>
      <c r="AS39" t="s">
        <v>125</v>
      </c>
      <c r="AT39" t="s">
        <v>126</v>
      </c>
      <c r="AU39" t="s">
        <v>125</v>
      </c>
      <c r="AV39" t="s">
        <v>126</v>
      </c>
      <c r="AX39" s="48"/>
      <c r="AY39" s="65">
        <f>STDEV(AK38:AV38)</f>
        <v>7.4595725708367491</v>
      </c>
    </row>
    <row r="40" spans="1:51" x14ac:dyDescent="0.35">
      <c r="N40" s="9"/>
      <c r="O40" s="10"/>
      <c r="U40" s="49"/>
      <c r="V40" s="66">
        <f>V39*100/V38/100</f>
        <v>0.18903588169735272</v>
      </c>
      <c r="AJ40" s="11"/>
      <c r="AK40" s="11"/>
      <c r="AL40" s="11"/>
      <c r="AM40" s="11"/>
      <c r="AN40" s="9"/>
      <c r="AO40" s="9"/>
      <c r="AP40" s="9"/>
      <c r="AQ40" s="9"/>
      <c r="AR40" s="9"/>
      <c r="AS40" s="9"/>
      <c r="AT40" s="9"/>
      <c r="AU40" s="9"/>
      <c r="AV40" s="9"/>
      <c r="AX40" s="49"/>
      <c r="AY40" s="66">
        <f>AY39*100/AY38/100</f>
        <v>0.14118103975114668</v>
      </c>
    </row>
    <row r="41" spans="1:51" x14ac:dyDescent="0.35">
      <c r="A41" t="s">
        <v>39</v>
      </c>
      <c r="B41" t="s">
        <v>53</v>
      </c>
      <c r="C41" t="s">
        <v>55</v>
      </c>
      <c r="D41" t="s">
        <v>54</v>
      </c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0.6099646157939913</v>
      </c>
      <c r="C45" s="14">
        <v>0.34985716393850946</v>
      </c>
      <c r="D45" s="14">
        <v>0.63956845453509314</v>
      </c>
      <c r="E45" s="14">
        <v>0.5467547773166308</v>
      </c>
      <c r="F45" s="14">
        <v>0.62986105009691906</v>
      </c>
      <c r="G45" s="14">
        <v>0.36041669348882777</v>
      </c>
      <c r="H45" s="14">
        <f>MAX(B45:G45)</f>
        <v>0.63956845453509314</v>
      </c>
      <c r="J45" s="15">
        <v>-0.41866821515382246</v>
      </c>
      <c r="K45" s="15">
        <v>-0.33598125529896272</v>
      </c>
      <c r="L45" s="15">
        <v>-0.34309777940049474</v>
      </c>
      <c r="O45" s="10"/>
      <c r="V45" s="9"/>
      <c r="W45" s="9"/>
      <c r="X45" s="9"/>
      <c r="Y45" s="11" t="s">
        <v>19</v>
      </c>
      <c r="Z45" s="16">
        <v>0.63586957820065781</v>
      </c>
      <c r="AA45" s="16">
        <v>0.65274244214952493</v>
      </c>
      <c r="AB45" s="16">
        <v>0.51593538845568132</v>
      </c>
      <c r="AC45" s="16">
        <v>0.61610133110114473</v>
      </c>
      <c r="AD45" s="11"/>
      <c r="AE45" s="11"/>
      <c r="AF45" s="11"/>
      <c r="AG45" s="14">
        <f>MAX(AA45:AF45)</f>
        <v>0.65274244214952493</v>
      </c>
      <c r="AH45" s="11"/>
      <c r="AI45" s="11"/>
      <c r="AJ45" s="9" t="s">
        <v>19</v>
      </c>
      <c r="AK45" s="15">
        <v>-0.40510907726247886</v>
      </c>
      <c r="AL45" s="15">
        <v>-0.40366643912203448</v>
      </c>
      <c r="AM45" s="15">
        <v>-0.37606632535719692</v>
      </c>
      <c r="AN45" s="15">
        <v>-0.42371383680749947</v>
      </c>
      <c r="AO45" s="15">
        <v>-0.33264869080223458</v>
      </c>
      <c r="AP45" s="15">
        <v>-0.27011763508584419</v>
      </c>
      <c r="AQ45" s="15">
        <v>-0.34084063794637515</v>
      </c>
      <c r="AR45" s="15">
        <v>-0.33462306154193455</v>
      </c>
      <c r="AS45" s="15">
        <v>-0.34179000435325663</v>
      </c>
      <c r="AT45" s="15">
        <v>-0.36442889379979515</v>
      </c>
      <c r="AU45" s="15">
        <v>-0.27435323706984233</v>
      </c>
      <c r="AV45" s="15">
        <v>-0.34416591874195568</v>
      </c>
      <c r="AW45" s="9"/>
      <c r="AX45" s="9"/>
    </row>
    <row r="46" spans="1:51" s="17" customFormat="1" ht="15.5" x14ac:dyDescent="0.35">
      <c r="A46" s="17" t="s">
        <v>20</v>
      </c>
      <c r="B46" s="18">
        <v>0.37205683252071142</v>
      </c>
      <c r="C46" s="18">
        <v>0.12240003515909709</v>
      </c>
      <c r="D46" s="18">
        <v>0.4090478080364075</v>
      </c>
      <c r="E46" s="18">
        <v>0.29894078651855854</v>
      </c>
      <c r="F46" s="18">
        <v>0.39672494242919359</v>
      </c>
      <c r="G46" s="18">
        <v>0.12990019294541963</v>
      </c>
      <c r="I46" s="24">
        <f>AVERAGE(B47:G47)</f>
        <v>28.817843293489791</v>
      </c>
      <c r="J46" s="19">
        <v>0.17528307438008739</v>
      </c>
      <c r="K46" s="19">
        <v>0.11288340391226677</v>
      </c>
      <c r="L46" s="19">
        <v>0.11771608622955056</v>
      </c>
      <c r="O46" s="20"/>
      <c r="V46" s="55">
        <f>AVERAGE(J47:S47)</f>
        <v>13.529418817396824</v>
      </c>
      <c r="W46" s="21"/>
      <c r="X46" s="21"/>
      <c r="Y46" s="22" t="s">
        <v>20</v>
      </c>
      <c r="Z46" s="23">
        <v>0.40433012048108247</v>
      </c>
      <c r="AA46" s="23">
        <v>0.42607269578332591</v>
      </c>
      <c r="AB46" s="23">
        <v>0.26618932506091481</v>
      </c>
      <c r="AC46" s="23">
        <v>0.37958085018460236</v>
      </c>
      <c r="AD46" s="22"/>
      <c r="AE46" s="22"/>
      <c r="AF46" s="22"/>
      <c r="AH46" s="42">
        <f>AVERAGE(Z47:AF47)</f>
        <v>36.904324787748138</v>
      </c>
      <c r="AI46" s="22"/>
      <c r="AJ46" s="21" t="s">
        <v>20</v>
      </c>
      <c r="AK46" s="19">
        <v>0.16411336448045707</v>
      </c>
      <c r="AL46" s="19">
        <v>0.16294659407346318</v>
      </c>
      <c r="AM46" s="19">
        <v>0.1414258810676651</v>
      </c>
      <c r="AN46" s="19">
        <v>0.17953341550213228</v>
      </c>
      <c r="AO46" s="19">
        <v>0.11065515149244066</v>
      </c>
      <c r="AP46" s="19">
        <v>7.2963536784369287E-2</v>
      </c>
      <c r="AQ46" s="19">
        <v>0.11617234047569198</v>
      </c>
      <c r="AR46" s="19">
        <v>0.11197259331569732</v>
      </c>
      <c r="AS46" s="19">
        <v>0.11682040707579919</v>
      </c>
      <c r="AT46" s="19">
        <v>0.13280841863614237</v>
      </c>
      <c r="AU46" s="19">
        <v>7.5269698690701103E-2</v>
      </c>
      <c r="AV46" s="19">
        <v>0.11845017962349444</v>
      </c>
      <c r="AW46" s="21"/>
      <c r="AX46" s="21"/>
      <c r="AY46" s="55">
        <f>AVERAGE(AK47:AV47)</f>
        <v>12.526096510150447</v>
      </c>
    </row>
    <row r="47" spans="1:51" s="25" customFormat="1" ht="15.5" x14ac:dyDescent="0.35">
      <c r="A47" s="24" t="s">
        <v>21</v>
      </c>
      <c r="B47" s="24">
        <v>37.20568325207114</v>
      </c>
      <c r="C47" s="24">
        <v>12.240003515909709</v>
      </c>
      <c r="D47" s="24">
        <v>40.904780803640747</v>
      </c>
      <c r="E47" s="24">
        <v>29.894078651855853</v>
      </c>
      <c r="F47" s="24">
        <v>39.672494242919356</v>
      </c>
      <c r="G47" s="24">
        <v>12.990019294541963</v>
      </c>
      <c r="H47" s="25">
        <f>MAX(B47:G47)</f>
        <v>40.904780803640747</v>
      </c>
      <c r="I47" s="58">
        <f>STDEV(B47:G47)</f>
        <v>13.120795948100135</v>
      </c>
      <c r="J47" s="24">
        <v>17.528307438008738</v>
      </c>
      <c r="K47" s="24">
        <v>11.288340391226678</v>
      </c>
      <c r="L47" s="24">
        <v>11.771608622955055</v>
      </c>
      <c r="N47" s="26"/>
      <c r="O47" s="27"/>
      <c r="U47" s="25">
        <f>MAX(J47:S47)</f>
        <v>17.528307438008738</v>
      </c>
      <c r="V47" s="60">
        <f>STDEV(J47:S47)</f>
        <v>3.4715586839335022</v>
      </c>
      <c r="W47" s="26"/>
      <c r="X47" s="26"/>
      <c r="Y47" s="25" t="s">
        <v>21</v>
      </c>
      <c r="Z47" s="24">
        <v>40.433012048108246</v>
      </c>
      <c r="AA47" s="24">
        <v>42.607269578332591</v>
      </c>
      <c r="AB47" s="24">
        <v>26.618932506091479</v>
      </c>
      <c r="AC47" s="24">
        <v>37.958085018460238</v>
      </c>
      <c r="AD47" s="28"/>
      <c r="AE47" s="29"/>
      <c r="AF47" s="29"/>
      <c r="AG47" s="25">
        <f>MAX(Z47:AF47)</f>
        <v>42.607269578332591</v>
      </c>
      <c r="AH47" s="62">
        <f>STDEV(Z47:AF47)</f>
        <v>7.1151228163978244</v>
      </c>
      <c r="AI47" s="29"/>
      <c r="AJ47" s="26" t="s">
        <v>21</v>
      </c>
      <c r="AK47" s="24">
        <v>16.411336448045706</v>
      </c>
      <c r="AL47" s="24">
        <v>16.29465940734632</v>
      </c>
      <c r="AM47" s="24">
        <v>14.14258810676651</v>
      </c>
      <c r="AN47" s="24">
        <v>17.953341550213228</v>
      </c>
      <c r="AO47" s="24">
        <v>11.065515149244067</v>
      </c>
      <c r="AP47" s="24">
        <v>7.2963536784369287</v>
      </c>
      <c r="AQ47" s="24">
        <v>11.617234047569198</v>
      </c>
      <c r="AR47" s="24">
        <v>11.197259331569732</v>
      </c>
      <c r="AS47" s="24">
        <v>11.682040707579919</v>
      </c>
      <c r="AT47" s="24">
        <v>13.280841863614237</v>
      </c>
      <c r="AU47" s="24">
        <v>7.5269698690701103</v>
      </c>
      <c r="AV47" s="24">
        <v>11.845017962349443</v>
      </c>
      <c r="AW47" s="26"/>
      <c r="AX47" s="26">
        <f>MAX(AK47:AV47)</f>
        <v>17.953341550213228</v>
      </c>
      <c r="AY47" s="60">
        <f>STDEV(AK47:AV47)</f>
        <v>3.30533649257971</v>
      </c>
    </row>
    <row r="48" spans="1:51" x14ac:dyDescent="0.35">
      <c r="A48" t="s">
        <v>111</v>
      </c>
      <c r="B48" s="14">
        <v>1.6945548259606555E-18</v>
      </c>
      <c r="C48" s="14">
        <v>2.9170707632315465E-6</v>
      </c>
      <c r="D48" s="14">
        <v>1.1240513954144971E-9</v>
      </c>
      <c r="E48" s="14">
        <v>1.2258625172412372E-14</v>
      </c>
      <c r="F48" s="14">
        <v>2.3724824742061593E-9</v>
      </c>
      <c r="G48" s="14">
        <v>1.7347667042401816E-3</v>
      </c>
      <c r="H48" s="14">
        <v>3.3375847572234729E-30</v>
      </c>
      <c r="I48" s="59">
        <f>I47*100/I46/100</f>
        <v>0.45530110683418984</v>
      </c>
      <c r="J48" s="14">
        <v>2.3851376266364134E-7</v>
      </c>
      <c r="K48" s="14">
        <v>4.6393116947507411E-5</v>
      </c>
      <c r="L48" s="14">
        <v>3.3265791824880093E-5</v>
      </c>
      <c r="N48" s="9"/>
      <c r="O48" s="30"/>
      <c r="P48" s="14"/>
      <c r="Q48" s="14"/>
      <c r="R48" s="14"/>
      <c r="S48" s="14"/>
      <c r="T48" s="14"/>
      <c r="U48" s="14">
        <f>HLOOKUP(U47,J47:L48,2)</f>
        <v>3.3265791824880093E-5</v>
      </c>
      <c r="V48" s="61">
        <f>V47*100/V46/100</f>
        <v>0.25659333418443614</v>
      </c>
      <c r="W48" s="15"/>
      <c r="X48" s="15"/>
      <c r="Y48" t="s">
        <v>111</v>
      </c>
      <c r="Z48" s="14">
        <v>7.1539179667485172E-21</v>
      </c>
      <c r="AA48" s="14">
        <v>1.6873097535746027E-22</v>
      </c>
      <c r="AB48" s="14">
        <v>5.1270379396769612E-13</v>
      </c>
      <c r="AC48" s="14">
        <v>1.4482050489483187E-19</v>
      </c>
      <c r="AD48" s="31"/>
      <c r="AE48" s="16"/>
      <c r="AF48" s="16"/>
      <c r="AG48" s="14">
        <f>HLOOKUP(AG47,Z47:AF48,2)</f>
        <v>1.4482050489483187E-19</v>
      </c>
      <c r="AH48" s="63">
        <f>AH47*100/AH46/100</f>
        <v>0.19279915991742988</v>
      </c>
      <c r="AI48" s="31"/>
      <c r="AJ48" s="9" t="s">
        <v>111</v>
      </c>
      <c r="AK48" s="14">
        <v>3.5399646434563172E-8</v>
      </c>
      <c r="AL48" s="14">
        <v>3.3288576906798935E-8</v>
      </c>
      <c r="AM48" s="14">
        <v>3.9999772738612558E-7</v>
      </c>
      <c r="AN48" s="14">
        <v>5.6880311173540625E-9</v>
      </c>
      <c r="AO48" s="14">
        <v>8.2546501515106915E-6</v>
      </c>
      <c r="AP48" s="14">
        <v>3.2547557916264751E-4</v>
      </c>
      <c r="AQ48" s="14">
        <v>5.4114795227843938E-6</v>
      </c>
      <c r="AR48" s="14">
        <v>6.8024349793860753E-6</v>
      </c>
      <c r="AS48" s="14">
        <v>4.4578352734436228E-6</v>
      </c>
      <c r="AT48" s="14">
        <v>7.6704036263941682E-7</v>
      </c>
      <c r="AU48" s="14">
        <v>2.8205293935028812E-4</v>
      </c>
      <c r="AV48" s="14">
        <v>3.3195163392584935E-6</v>
      </c>
      <c r="AW48" s="15"/>
      <c r="AX48" s="14">
        <f>HLOOKUP(AX47,AK47:AV48,2)</f>
        <v>3.3195163392584935E-6</v>
      </c>
      <c r="AY48" s="61">
        <f>AY47*100/AY46/100</f>
        <v>0.26387601994773474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64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128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129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60</v>
      </c>
      <c r="C53">
        <v>59</v>
      </c>
      <c r="D53">
        <v>61</v>
      </c>
      <c r="E53">
        <v>166</v>
      </c>
      <c r="F53">
        <v>71</v>
      </c>
      <c r="G53">
        <v>70</v>
      </c>
      <c r="J53" s="9">
        <v>140</v>
      </c>
      <c r="K53" s="9">
        <v>140</v>
      </c>
      <c r="L53" s="9">
        <v>139</v>
      </c>
      <c r="N53" s="9"/>
      <c r="V53" s="9"/>
      <c r="W53" s="9"/>
      <c r="X53" s="9"/>
      <c r="Y53" s="31" t="s">
        <v>32</v>
      </c>
      <c r="Z53" s="11">
        <v>61</v>
      </c>
      <c r="AA53" s="11">
        <v>167</v>
      </c>
      <c r="AB53" s="11">
        <v>166</v>
      </c>
      <c r="AC53" s="11">
        <v>72</v>
      </c>
      <c r="AD53" s="9"/>
      <c r="AE53" s="9"/>
      <c r="AF53" s="9"/>
      <c r="AH53" s="11"/>
      <c r="AI53" s="11"/>
      <c r="AJ53" s="33" t="s">
        <v>32</v>
      </c>
      <c r="AK53" s="9">
        <v>138</v>
      </c>
      <c r="AL53" s="9">
        <v>140</v>
      </c>
      <c r="AM53" s="9">
        <v>140</v>
      </c>
      <c r="AN53" s="9">
        <v>140</v>
      </c>
      <c r="AO53" s="9">
        <v>139</v>
      </c>
      <c r="AP53" s="9">
        <v>140</v>
      </c>
      <c r="AQ53" s="9">
        <v>140</v>
      </c>
      <c r="AR53" s="9">
        <v>140</v>
      </c>
      <c r="AS53" s="9">
        <v>137</v>
      </c>
      <c r="AT53" s="9">
        <v>139</v>
      </c>
      <c r="AU53" s="9">
        <v>139</v>
      </c>
      <c r="AV53" s="9">
        <v>139</v>
      </c>
      <c r="AW53" s="9"/>
      <c r="AX53" s="9"/>
    </row>
    <row r="54" spans="1:51" ht="15.5" x14ac:dyDescent="0.35">
      <c r="A54" s="30" t="s">
        <v>33</v>
      </c>
      <c r="B54">
        <v>35</v>
      </c>
      <c r="C54">
        <v>33</v>
      </c>
      <c r="D54">
        <v>33</v>
      </c>
      <c r="E54">
        <v>104</v>
      </c>
      <c r="F54">
        <v>43</v>
      </c>
      <c r="G54">
        <v>41</v>
      </c>
      <c r="I54" s="24">
        <f>AVERAGE(B55:G55)</f>
        <v>58.358218106943127</v>
      </c>
      <c r="J54" s="9">
        <v>58</v>
      </c>
      <c r="K54" s="9">
        <v>79</v>
      </c>
      <c r="L54" s="9">
        <v>68</v>
      </c>
      <c r="N54" s="9"/>
      <c r="V54" s="55">
        <f>AVERAGE(J55:S55)</f>
        <v>48.926002055498458</v>
      </c>
      <c r="W54" s="9"/>
      <c r="X54" s="9"/>
      <c r="Y54" s="31" t="s">
        <v>33</v>
      </c>
      <c r="Z54" s="11">
        <v>36</v>
      </c>
      <c r="AA54" s="11">
        <v>108</v>
      </c>
      <c r="AB54" s="11">
        <v>105</v>
      </c>
      <c r="AC54" s="11">
        <v>45</v>
      </c>
      <c r="AD54" s="9"/>
      <c r="AE54" s="9"/>
      <c r="AF54" s="9"/>
      <c r="AH54" s="42">
        <f>AVERAGE(Z55:AF55)</f>
        <v>62.360016043362613</v>
      </c>
      <c r="AI54" s="11"/>
      <c r="AJ54" s="33" t="s">
        <v>33</v>
      </c>
      <c r="AK54" s="9">
        <v>57</v>
      </c>
      <c r="AL54" s="9">
        <v>67</v>
      </c>
      <c r="AM54" s="9">
        <v>62</v>
      </c>
      <c r="AN54" s="9">
        <v>57</v>
      </c>
      <c r="AO54" s="9">
        <v>75</v>
      </c>
      <c r="AP54" s="9">
        <v>81</v>
      </c>
      <c r="AQ54" s="9">
        <v>69</v>
      </c>
      <c r="AR54" s="9">
        <v>74</v>
      </c>
      <c r="AS54" s="9">
        <v>67</v>
      </c>
      <c r="AT54" s="9">
        <v>67</v>
      </c>
      <c r="AU54" s="9">
        <v>73</v>
      </c>
      <c r="AV54" s="9">
        <v>71</v>
      </c>
      <c r="AW54" s="9"/>
      <c r="AX54" s="9"/>
      <c r="AY54" s="55">
        <f>AVERAGE(AK55:AV55)</f>
        <v>49.068499654644512</v>
      </c>
    </row>
    <row r="55" spans="1:51" s="24" customFormat="1" ht="15.5" x14ac:dyDescent="0.35">
      <c r="A55" s="34" t="s">
        <v>34</v>
      </c>
      <c r="B55" s="24">
        <v>58.333333333333336</v>
      </c>
      <c r="C55" s="24">
        <v>55.932203389830505</v>
      </c>
      <c r="D55" s="24">
        <v>54.098360655737707</v>
      </c>
      <c r="E55" s="24">
        <v>62.650602409638552</v>
      </c>
      <c r="F55" s="24">
        <v>60.563380281690144</v>
      </c>
      <c r="G55" s="24">
        <v>58.571428571428569</v>
      </c>
      <c r="H55" s="25">
        <f>MAX(B55:G55)</f>
        <v>62.650602409638552</v>
      </c>
      <c r="I55" s="58">
        <f>STDEV(B55:G55)</f>
        <v>3.0778341113621499</v>
      </c>
      <c r="J55" s="24">
        <v>41.428571428571431</v>
      </c>
      <c r="K55" s="24">
        <v>56.428571428571431</v>
      </c>
      <c r="L55" s="24">
        <v>48.920863309352519</v>
      </c>
      <c r="U55" s="25">
        <f>MAX(J55:S55)</f>
        <v>56.428571428571431</v>
      </c>
      <c r="V55" s="60">
        <f>STDEV(J55:S55)</f>
        <v>7.500001320335473</v>
      </c>
      <c r="Y55" s="34" t="s">
        <v>34</v>
      </c>
      <c r="Z55" s="24">
        <v>59.016393442622949</v>
      </c>
      <c r="AA55" s="24">
        <v>64.670658682634738</v>
      </c>
      <c r="AB55" s="24">
        <v>63.253012048192772</v>
      </c>
      <c r="AC55" s="24">
        <v>62.5</v>
      </c>
      <c r="AG55" s="25">
        <f>MAX(Z55:AF55)</f>
        <v>64.670658682634738</v>
      </c>
      <c r="AH55" s="62">
        <f>STDEV(Z55:AF55)</f>
        <v>2.4038801187079479</v>
      </c>
      <c r="AJ55" s="34" t="s">
        <v>34</v>
      </c>
      <c r="AK55" s="24">
        <v>41.304347826086953</v>
      </c>
      <c r="AL55" s="24">
        <v>47.857142857142854</v>
      </c>
      <c r="AM55" s="24">
        <v>44.285714285714285</v>
      </c>
      <c r="AN55" s="24">
        <v>40.714285714285715</v>
      </c>
      <c r="AO55" s="24">
        <v>53.956834532374103</v>
      </c>
      <c r="AP55" s="24">
        <v>57.857142857142854</v>
      </c>
      <c r="AQ55" s="24">
        <v>49.285714285714285</v>
      </c>
      <c r="AR55" s="24">
        <v>52.857142857142854</v>
      </c>
      <c r="AS55" s="24">
        <v>48.905109489051092</v>
      </c>
      <c r="AT55" s="24">
        <v>48.201438848920866</v>
      </c>
      <c r="AU55" s="24">
        <v>52.517985611510788</v>
      </c>
      <c r="AV55" s="24">
        <v>51.079136690647481</v>
      </c>
      <c r="AX55" s="26">
        <f>MAX(AK55:AV55)</f>
        <v>57.857142857142854</v>
      </c>
      <c r="AY55" s="60">
        <f>STDEV(AK55:AV55)</f>
        <v>5.1050290492265855</v>
      </c>
    </row>
    <row r="56" spans="1:51" x14ac:dyDescent="0.35">
      <c r="A56" t="s">
        <v>119</v>
      </c>
      <c r="B56" s="52" t="str">
        <f t="shared" ref="B56:G56" si="0">IF(B55&lt;(50+(1.654*50)/SQRT(B53)),"n.s.","")</f>
        <v>n.s.</v>
      </c>
      <c r="C56" s="52" t="str">
        <f t="shared" si="0"/>
        <v>n.s.</v>
      </c>
      <c r="D56" s="52" t="str">
        <f t="shared" si="0"/>
        <v>n.s.</v>
      </c>
      <c r="E56" s="52" t="str">
        <f t="shared" si="0"/>
        <v/>
      </c>
      <c r="F56" s="52" t="str">
        <f t="shared" si="0"/>
        <v/>
      </c>
      <c r="G56" s="52" t="str">
        <f t="shared" si="0"/>
        <v>n.s.</v>
      </c>
      <c r="H56" s="14" t="str">
        <f>HLOOKUP(H55,B55:G56,2)</f>
        <v>n.s.</v>
      </c>
      <c r="I56" s="59">
        <f>I55*100/I54/100</f>
        <v>5.2740371642635307E-2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0.15329274833917478</v>
      </c>
      <c r="Y56" t="s">
        <v>119</v>
      </c>
      <c r="Z56" s="52" t="str">
        <f>IF(Z55&lt;(50+(1.654*50)/SQRT(Z53)),"n.s.","")</f>
        <v>n.s.</v>
      </c>
      <c r="AA56" s="52" t="str">
        <f>IF(AA55&lt;(50+(1.654*50)/SQRT(AA53)),"n.s.","")</f>
        <v/>
      </c>
      <c r="AB56" s="52" t="str">
        <f>IF(AB55&lt;(50+(1.654*50)/SQRT(AB53)),"n.s.","")</f>
        <v/>
      </c>
      <c r="AC56" s="52" t="str">
        <f>IF(AC55&lt;(50+(1.654*50)/SQRT(AC53)),"n.s.","")</f>
        <v/>
      </c>
      <c r="AG56" s="14" t="str">
        <f>HLOOKUP(AG55,Z55:AF56,2)</f>
        <v/>
      </c>
      <c r="AH56" s="63">
        <f>AH55*100/AH54/100</f>
        <v>3.8548420466030471E-2</v>
      </c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126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X56" s="14" t="str">
        <f>HLOOKUP(AX55,AK55:AV56,2)</f>
        <v/>
      </c>
      <c r="AY56" s="61">
        <f>AY55*100/AY54/100</f>
        <v>0.10403882501313397</v>
      </c>
    </row>
    <row r="57" spans="1:51" ht="15.5" x14ac:dyDescent="0.35">
      <c r="J57" s="57">
        <v>58.571428571428569</v>
      </c>
      <c r="K57" s="57">
        <v>43.571428571428569</v>
      </c>
      <c r="L57" s="57">
        <v>51.079136690647481</v>
      </c>
      <c r="M57" s="49"/>
      <c r="N57" s="49"/>
      <c r="O57" s="49"/>
      <c r="P57" s="49"/>
      <c r="Q57" s="49"/>
      <c r="R57" s="49"/>
      <c r="S57" s="49"/>
      <c r="T57" s="49"/>
      <c r="U57" s="47">
        <f>MAX(J57:S57)</f>
        <v>58.571428571428569</v>
      </c>
      <c r="V57" s="57">
        <f>AVERAGE(J57:S57)</f>
        <v>51.073997944501542</v>
      </c>
      <c r="AJ57" s="34" t="s">
        <v>127</v>
      </c>
      <c r="AK57" s="57">
        <v>58.695652173913047</v>
      </c>
      <c r="AL57" s="57">
        <v>52.142857142857146</v>
      </c>
      <c r="AM57" s="57">
        <v>55.714285714285715</v>
      </c>
      <c r="AN57" s="57">
        <v>59.285714285714285</v>
      </c>
      <c r="AO57" s="57">
        <v>46.043165467625897</v>
      </c>
      <c r="AP57" s="57">
        <v>42.142857142857146</v>
      </c>
      <c r="AQ57" s="57">
        <v>50.714285714285715</v>
      </c>
      <c r="AR57" s="57">
        <v>47.142857142857146</v>
      </c>
      <c r="AS57" s="57">
        <v>51.094890510948908</v>
      </c>
      <c r="AT57" s="57">
        <v>51.798561151079134</v>
      </c>
      <c r="AU57" s="57">
        <v>47.482014388489212</v>
      </c>
      <c r="AV57" s="57">
        <v>48.920863309352519</v>
      </c>
      <c r="AW57" s="49"/>
      <c r="AX57" s="47">
        <f>MAX(AK57:AV57)</f>
        <v>59.285714285714285</v>
      </c>
      <c r="AY57" s="57">
        <f>AVERAGE(AK57:AV57)</f>
        <v>50.931500345355495</v>
      </c>
    </row>
    <row r="58" spans="1:51" x14ac:dyDescent="0.35">
      <c r="J58" s="49" t="s">
        <v>126</v>
      </c>
      <c r="K58" s="49" t="s">
        <v>125</v>
      </c>
      <c r="L58" s="49" t="s">
        <v>125</v>
      </c>
      <c r="M58" s="49"/>
      <c r="N58" s="49"/>
      <c r="O58" s="49"/>
      <c r="P58" s="49"/>
      <c r="Q58" s="49"/>
      <c r="R58" s="49"/>
      <c r="S58" s="49"/>
      <c r="T58" s="49"/>
      <c r="U58" s="48"/>
      <c r="V58" s="65">
        <f>STDEV(J57:S57)</f>
        <v>7.500001320335473</v>
      </c>
      <c r="AJ58" s="11"/>
      <c r="AK58" s="49" t="s">
        <v>126</v>
      </c>
      <c r="AL58" s="49" t="s">
        <v>125</v>
      </c>
      <c r="AM58" s="49" t="s">
        <v>125</v>
      </c>
      <c r="AN58" s="49" t="s">
        <v>126</v>
      </c>
      <c r="AO58" s="49" t="s">
        <v>125</v>
      </c>
      <c r="AP58" s="49" t="s">
        <v>125</v>
      </c>
      <c r="AQ58" s="49" t="s">
        <v>125</v>
      </c>
      <c r="AR58" s="49" t="s">
        <v>125</v>
      </c>
      <c r="AS58" s="49" t="s">
        <v>125</v>
      </c>
      <c r="AT58" s="49" t="s">
        <v>125</v>
      </c>
      <c r="AU58" s="49" t="s">
        <v>125</v>
      </c>
      <c r="AV58" s="49" t="s">
        <v>125</v>
      </c>
      <c r="AW58" s="49"/>
      <c r="AX58" s="48"/>
      <c r="AY58" s="65">
        <f>STDEV(AK57:AV57)</f>
        <v>5.1050290492265855</v>
      </c>
    </row>
    <row r="59" spans="1:51" x14ac:dyDescent="0.35"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66">
        <f>V58*100/V57/100</f>
        <v>0.14684578498211923</v>
      </c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66">
        <f>AY58*100/AY57/100</f>
        <v>0.10023323512188895</v>
      </c>
    </row>
    <row r="60" spans="1:51" x14ac:dyDescent="0.35">
      <c r="A60" t="s">
        <v>40</v>
      </c>
      <c r="B60" t="s">
        <v>56</v>
      </c>
      <c r="D60" t="s">
        <v>102</v>
      </c>
      <c r="N60" s="9"/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14">
        <v>0.1184725061703064</v>
      </c>
      <c r="C64" s="14">
        <v>0.17279826738276291</v>
      </c>
      <c r="D64" s="14"/>
      <c r="E64" s="14">
        <v>0.60443783184171351</v>
      </c>
      <c r="F64" s="14"/>
      <c r="G64" s="14"/>
      <c r="H64" s="14">
        <f>MAX(B64:G64)</f>
        <v>0.60443783184171351</v>
      </c>
      <c r="J64" s="15">
        <v>0.20208145700771926</v>
      </c>
      <c r="K64" s="15">
        <v>0.24288444105011422</v>
      </c>
      <c r="L64" s="15">
        <v>2.8675965148581575E-2</v>
      </c>
      <c r="O64" s="10"/>
      <c r="V64" s="9"/>
      <c r="W64" s="9"/>
      <c r="X64" s="9"/>
      <c r="Y64" s="11" t="s">
        <v>19</v>
      </c>
      <c r="Z64" s="16">
        <v>0.17499332259596032</v>
      </c>
      <c r="AA64" s="16">
        <v>0.58784634206080466</v>
      </c>
      <c r="AB64" s="16">
        <v>0.58739887113619627</v>
      </c>
      <c r="AC64" s="16"/>
      <c r="AD64" s="11"/>
      <c r="AE64" s="11"/>
      <c r="AF64" s="11"/>
      <c r="AG64" s="14">
        <f>MAX(AA64:AF64)</f>
        <v>0.58784634206080466</v>
      </c>
      <c r="AH64" s="11"/>
      <c r="AI64" s="11"/>
      <c r="AJ64" s="9" t="s">
        <v>19</v>
      </c>
      <c r="AK64" s="15">
        <v>0.14574732551138461</v>
      </c>
      <c r="AL64" s="15">
        <v>0.33072254942807777</v>
      </c>
      <c r="AM64" s="15">
        <v>0.13971230816838962</v>
      </c>
      <c r="AN64" s="15">
        <v>0.20208145700771926</v>
      </c>
      <c r="AO64" s="15">
        <v>0.25040550578451731</v>
      </c>
      <c r="AP64" s="15">
        <v>0.22938104247883384</v>
      </c>
      <c r="AQ64" s="15">
        <v>0.18843785210073905</v>
      </c>
      <c r="AR64" s="15">
        <v>0.24288444105011422</v>
      </c>
      <c r="AS64" s="15">
        <v>-8.0501165161764787E-4</v>
      </c>
      <c r="AT64" s="15">
        <v>0.1411607967210875</v>
      </c>
      <c r="AU64" s="15">
        <v>-2.0355087529080749E-2</v>
      </c>
      <c r="AV64" s="15">
        <v>2.8675965148581575E-2</v>
      </c>
      <c r="AW64" s="9"/>
      <c r="AX64" s="9"/>
    </row>
    <row r="65" spans="1:51" s="17" customFormat="1" ht="15.5" x14ac:dyDescent="0.35">
      <c r="A65" s="17" t="s">
        <v>20</v>
      </c>
      <c r="B65" s="18">
        <v>1.4035734718273287E-2</v>
      </c>
      <c r="C65" s="18">
        <v>2.9859241210484826E-2</v>
      </c>
      <c r="D65" s="18"/>
      <c r="E65" s="18">
        <v>0.36534509256151154</v>
      </c>
      <c r="F65" s="18"/>
      <c r="G65" s="18"/>
      <c r="I65" s="24">
        <f>AVERAGE(B66:G66)</f>
        <v>13.641335616342323</v>
      </c>
      <c r="J65" s="19">
        <v>4.083691526636269E-2</v>
      </c>
      <c r="K65" s="19">
        <v>5.8992851704226412E-2</v>
      </c>
      <c r="L65" s="19">
        <v>8.2231097720266517E-4</v>
      </c>
      <c r="O65" s="20"/>
      <c r="V65" s="55">
        <f>AVERAGE(J66:S66)</f>
        <v>3.3550692649263918</v>
      </c>
      <c r="W65" s="21"/>
      <c r="X65" s="21"/>
      <c r="Y65" s="22" t="s">
        <v>20</v>
      </c>
      <c r="Z65" s="23">
        <v>3.0622662953173837E-2</v>
      </c>
      <c r="AA65" s="23">
        <v>0.34556332187426858</v>
      </c>
      <c r="AB65" s="23">
        <v>0.34503743381207769</v>
      </c>
      <c r="AC65" s="23"/>
      <c r="AD65" s="22"/>
      <c r="AE65" s="22"/>
      <c r="AF65" s="22"/>
      <c r="AH65" s="42">
        <f>AVERAGE(Z66:AF66)</f>
        <v>24.040780621317339</v>
      </c>
      <c r="AI65" s="22"/>
      <c r="AJ65" s="21" t="s">
        <v>20</v>
      </c>
      <c r="AK65" s="19">
        <v>2.1242282893721504E-2</v>
      </c>
      <c r="AL65" s="19">
        <v>0.10937740470020735</v>
      </c>
      <c r="AM65" s="19">
        <v>1.9519529053739066E-2</v>
      </c>
      <c r="AN65" s="19">
        <v>4.083691526636269E-2</v>
      </c>
      <c r="AO65" s="19">
        <v>6.2702917327199931E-2</v>
      </c>
      <c r="AP65" s="19">
        <v>5.2615662648676578E-2</v>
      </c>
      <c r="AQ65" s="19">
        <v>3.5508824104340003E-2</v>
      </c>
      <c r="AR65" s="19">
        <v>5.8992851704226412E-2</v>
      </c>
      <c r="AS65" s="19">
        <v>6.4804375924017323E-7</v>
      </c>
      <c r="AT65" s="19">
        <v>1.9926370530932186E-2</v>
      </c>
      <c r="AU65" s="19">
        <v>4.1432958831653862E-4</v>
      </c>
      <c r="AV65" s="19">
        <v>8.2231097720266517E-4</v>
      </c>
      <c r="AW65" s="21"/>
      <c r="AX65" s="21"/>
      <c r="AY65" s="55">
        <f>AVERAGE(AK66:AV66)</f>
        <v>3.516333723655702</v>
      </c>
    </row>
    <row r="66" spans="1:51" s="25" customFormat="1" ht="15.5" x14ac:dyDescent="0.35">
      <c r="A66" s="24" t="s">
        <v>21</v>
      </c>
      <c r="B66" s="24">
        <v>1.4035734718273287</v>
      </c>
      <c r="C66" s="24">
        <v>2.9859241210484826</v>
      </c>
      <c r="D66" s="24"/>
      <c r="E66" s="24">
        <v>36.534509256151154</v>
      </c>
      <c r="F66" s="24"/>
      <c r="G66" s="24"/>
      <c r="H66" s="25">
        <f>MAX(B66:G66)</f>
        <v>36.534509256151154</v>
      </c>
      <c r="I66" s="29">
        <f>STDEV(B66:G66)</f>
        <v>19.841849910507364</v>
      </c>
      <c r="J66" s="24">
        <v>4.0836915266362688</v>
      </c>
      <c r="K66" s="24">
        <v>5.8992851704226412</v>
      </c>
      <c r="L66" s="24">
        <v>8.2231097720266516E-2</v>
      </c>
      <c r="N66" s="26"/>
      <c r="O66" s="27"/>
      <c r="U66" s="25">
        <f>MAX(J66:S66)</f>
        <v>5.8992851704226412</v>
      </c>
      <c r="V66" s="60">
        <f>STDEV(J66:S66)</f>
        <v>2.9761883880863866</v>
      </c>
      <c r="W66" s="26"/>
      <c r="X66" s="26"/>
      <c r="Y66" s="25" t="s">
        <v>21</v>
      </c>
      <c r="Z66" s="24">
        <v>3.0622662953173836</v>
      </c>
      <c r="AA66" s="24">
        <v>34.556332187426861</v>
      </c>
      <c r="AB66" s="24">
        <v>34.503743381207769</v>
      </c>
      <c r="AC66" s="24"/>
      <c r="AD66" s="28"/>
      <c r="AE66" s="29"/>
      <c r="AF66" s="29"/>
      <c r="AG66" s="25">
        <f>MAX(Z66:AF66)</f>
        <v>34.556332187426861</v>
      </c>
      <c r="AH66" s="29">
        <f>STDEV(Z66:AF66)</f>
        <v>18.167945367880037</v>
      </c>
      <c r="AI66" s="29"/>
      <c r="AJ66" s="26" t="s">
        <v>21</v>
      </c>
      <c r="AK66" s="24">
        <v>2.1242282893721502</v>
      </c>
      <c r="AL66" s="24">
        <v>10.937740470020735</v>
      </c>
      <c r="AM66" s="24">
        <v>1.9519529053739066</v>
      </c>
      <c r="AN66" s="24">
        <v>4.0836915266362688</v>
      </c>
      <c r="AO66" s="24">
        <v>6.2702917327199934</v>
      </c>
      <c r="AP66" s="24">
        <v>5.2615662648676578</v>
      </c>
      <c r="AQ66" s="24">
        <v>3.5508824104340002</v>
      </c>
      <c r="AR66" s="24">
        <v>5.8992851704226412</v>
      </c>
      <c r="AS66" s="24">
        <v>6.4804375924017323E-5</v>
      </c>
      <c r="AT66" s="24">
        <v>1.9926370530932185</v>
      </c>
      <c r="AU66" s="24">
        <v>4.1432958831653863E-2</v>
      </c>
      <c r="AV66" s="24">
        <v>8.2231097720266516E-2</v>
      </c>
      <c r="AW66" s="26"/>
      <c r="AX66" s="26">
        <f>MAX(AK66:AV66)</f>
        <v>10.937740470020735</v>
      </c>
      <c r="AY66" s="60">
        <f>STDEV(AK66:AV66)</f>
        <v>3.2283965233501677</v>
      </c>
    </row>
    <row r="67" spans="1:51" x14ac:dyDescent="0.35">
      <c r="A67" t="s">
        <v>111</v>
      </c>
      <c r="B67" s="14">
        <v>0.38897678116289069</v>
      </c>
      <c r="C67" s="14">
        <v>0.20709754451175585</v>
      </c>
      <c r="D67" s="14"/>
      <c r="E67" s="14">
        <v>1.0252857870708066E-6</v>
      </c>
      <c r="F67" s="14"/>
      <c r="G67" s="14"/>
      <c r="H67" s="14">
        <f>HLOOKUP(H66,B66:G67,2)</f>
        <v>1.0252857870708066E-6</v>
      </c>
      <c r="I67" s="56">
        <f>I66*100/I65/100</f>
        <v>1.4545386513866592</v>
      </c>
      <c r="J67" s="14">
        <v>0.10101615771885859</v>
      </c>
      <c r="K67" s="14">
        <v>4.7653477870260391E-2</v>
      </c>
      <c r="L67" s="14">
        <v>0.81921057384231788</v>
      </c>
      <c r="N67" s="9"/>
      <c r="O67" s="30"/>
      <c r="P67" s="14"/>
      <c r="Q67" s="14"/>
      <c r="R67" s="14"/>
      <c r="S67" s="14"/>
      <c r="T67" s="14"/>
      <c r="U67" s="14">
        <f>HLOOKUP(U66,J66:L67,2)</f>
        <v>4.7653477870260391E-2</v>
      </c>
      <c r="V67" s="61">
        <f>V66*100/V65/100</f>
        <v>0.88707211478439707</v>
      </c>
      <c r="W67" s="15"/>
      <c r="X67" s="15"/>
      <c r="Y67" t="s">
        <v>111</v>
      </c>
      <c r="Z67" s="14">
        <v>0.19705949633498354</v>
      </c>
      <c r="AA67" s="14">
        <v>2.371925514499357E-6</v>
      </c>
      <c r="AB67" s="14">
        <v>1.9452067156456432E-6</v>
      </c>
      <c r="AC67" s="14"/>
      <c r="AD67" s="31"/>
      <c r="AE67" s="16"/>
      <c r="AF67" s="16"/>
      <c r="AG67" s="14">
        <f>HLOOKUP(AG66,Z66:AF67,2)</f>
        <v>2.371925514499357E-6</v>
      </c>
      <c r="AH67" s="56">
        <f>AH66*100/AH65/100</f>
        <v>0.75571362070374026</v>
      </c>
      <c r="AI67" s="31"/>
      <c r="AJ67" s="9" t="s">
        <v>111</v>
      </c>
      <c r="AK67" s="14">
        <v>0.28380557909734544</v>
      </c>
      <c r="AL67" s="14">
        <v>1.3655473819069794E-2</v>
      </c>
      <c r="AM67" s="14">
        <v>0.30443084602200127</v>
      </c>
      <c r="AN67" s="14">
        <v>0.13528313287879784</v>
      </c>
      <c r="AO67" s="14">
        <v>6.5197771720995612E-2</v>
      </c>
      <c r="AP67" s="14">
        <v>9.5219050945392403E-2</v>
      </c>
      <c r="AQ67" s="14">
        <v>0.16827357004029281</v>
      </c>
      <c r="AR67" s="14">
        <v>7.3975112289469513E-2</v>
      </c>
      <c r="AS67" s="14">
        <v>0.99530185776450542</v>
      </c>
      <c r="AT67" s="14">
        <v>0.30395471554564707</v>
      </c>
      <c r="AU67" s="14">
        <v>0.8816299137372432</v>
      </c>
      <c r="AV67" s="14">
        <v>0.83382815316521386</v>
      </c>
      <c r="AW67" s="15"/>
      <c r="AX67" s="14">
        <v>1.3655473819069794E-2</v>
      </c>
      <c r="AY67" s="61">
        <f>AY66*100/AY65/100</f>
        <v>0.91811437055349088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124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129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42</v>
      </c>
      <c r="C72">
        <v>43</v>
      </c>
      <c r="E72">
        <v>53</v>
      </c>
      <c r="J72" s="9">
        <v>55</v>
      </c>
      <c r="K72" s="9">
        <v>54</v>
      </c>
      <c r="L72" s="9">
        <v>55</v>
      </c>
      <c r="N72" s="9"/>
      <c r="V72" s="9"/>
      <c r="W72" s="9"/>
      <c r="X72" s="9"/>
      <c r="Y72" s="31" t="s">
        <v>32</v>
      </c>
      <c r="Z72" s="11">
        <v>43</v>
      </c>
      <c r="AA72" s="11">
        <v>53</v>
      </c>
      <c r="AB72" s="11">
        <v>54</v>
      </c>
      <c r="AC72" s="11"/>
      <c r="AD72" s="9"/>
      <c r="AE72" s="9"/>
      <c r="AF72" s="9"/>
      <c r="AH72" s="11"/>
      <c r="AI72" s="11"/>
      <c r="AJ72" s="33" t="s">
        <v>32</v>
      </c>
      <c r="AK72" s="9">
        <v>55</v>
      </c>
      <c r="AL72" s="9">
        <v>54</v>
      </c>
      <c r="AM72" s="9">
        <v>55</v>
      </c>
      <c r="AN72" s="9">
        <v>55</v>
      </c>
      <c r="AO72" s="9">
        <v>54</v>
      </c>
      <c r="AP72" s="9">
        <v>53</v>
      </c>
      <c r="AQ72" s="9">
        <v>54</v>
      </c>
      <c r="AR72" s="9">
        <v>54</v>
      </c>
      <c r="AS72" s="9">
        <v>55</v>
      </c>
      <c r="AT72" s="9">
        <v>54</v>
      </c>
      <c r="AU72" s="9">
        <v>55</v>
      </c>
      <c r="AV72" s="9">
        <v>55</v>
      </c>
      <c r="AW72" s="9"/>
      <c r="AX72" s="9"/>
    </row>
    <row r="73" spans="1:51" ht="15.5" x14ac:dyDescent="0.35">
      <c r="A73" s="30" t="s">
        <v>33</v>
      </c>
      <c r="B73">
        <v>22</v>
      </c>
      <c r="C73">
        <v>30</v>
      </c>
      <c r="E73">
        <v>36</v>
      </c>
      <c r="I73" s="24">
        <f>AVERAGE(B74:G74)</f>
        <v>63.357640847768096</v>
      </c>
      <c r="J73" s="9">
        <v>33</v>
      </c>
      <c r="K73" s="9">
        <v>28</v>
      </c>
      <c r="L73" s="9">
        <v>27</v>
      </c>
      <c r="N73" s="9"/>
      <c r="V73" s="55">
        <f>AVERAGE(J74:S74)</f>
        <v>53.647586980920316</v>
      </c>
      <c r="W73" s="9"/>
      <c r="X73" s="9"/>
      <c r="Y73" s="31" t="s">
        <v>33</v>
      </c>
      <c r="Z73" s="11">
        <v>25</v>
      </c>
      <c r="AA73" s="11">
        <v>33</v>
      </c>
      <c r="AB73" s="11">
        <v>37</v>
      </c>
      <c r="AC73" s="11"/>
      <c r="AD73" s="9"/>
      <c r="AE73" s="9"/>
      <c r="AF73" s="9"/>
      <c r="AH73" s="42">
        <f>AVERAGE(Z74:AF74)</f>
        <v>62.9740681152119</v>
      </c>
      <c r="AI73" s="11"/>
      <c r="AJ73" s="33" t="s">
        <v>33</v>
      </c>
      <c r="AK73" s="9">
        <v>33</v>
      </c>
      <c r="AL73" s="9">
        <v>38</v>
      </c>
      <c r="AM73" s="9">
        <v>32</v>
      </c>
      <c r="AN73" s="9">
        <v>33</v>
      </c>
      <c r="AO73" s="9">
        <v>28</v>
      </c>
      <c r="AP73" s="9">
        <v>24</v>
      </c>
      <c r="AQ73" s="9">
        <v>27</v>
      </c>
      <c r="AR73" s="9">
        <v>28</v>
      </c>
      <c r="AS73" s="9">
        <v>23</v>
      </c>
      <c r="AT73" s="9">
        <v>25</v>
      </c>
      <c r="AU73" s="9">
        <v>30</v>
      </c>
      <c r="AV73" s="9">
        <v>27</v>
      </c>
      <c r="AW73" s="9"/>
      <c r="AX73" s="9"/>
      <c r="AY73" s="55">
        <f>AVERAGE(AK74:AV74)</f>
        <v>53.274146072888207</v>
      </c>
    </row>
    <row r="74" spans="1:51" s="24" customFormat="1" ht="15.5" x14ac:dyDescent="0.35">
      <c r="A74" s="34" t="s">
        <v>34</v>
      </c>
      <c r="B74" s="24">
        <v>52.38095238095238</v>
      </c>
      <c r="C74" s="24">
        <v>69.767441860465112</v>
      </c>
      <c r="E74" s="24">
        <v>67.924528301886795</v>
      </c>
      <c r="H74" s="25">
        <f>MAX(B74:G74)</f>
        <v>69.767441860465112</v>
      </c>
      <c r="I74" s="29">
        <f>STDEV(B74:G74)</f>
        <v>9.5506465681252308</v>
      </c>
      <c r="J74" s="24">
        <v>60</v>
      </c>
      <c r="K74" s="24">
        <v>51.851851851851855</v>
      </c>
      <c r="L74" s="24">
        <v>49.090909090909093</v>
      </c>
      <c r="U74" s="25">
        <f>MAX(J74:S74)</f>
        <v>60</v>
      </c>
      <c r="V74" s="60">
        <f>STDEV(J74:S74)</f>
        <v>5.6719101373373642</v>
      </c>
      <c r="Y74" s="34" t="s">
        <v>34</v>
      </c>
      <c r="Z74" s="24">
        <v>58.139534883720927</v>
      </c>
      <c r="AA74" s="24">
        <v>62.264150943396224</v>
      </c>
      <c r="AB74" s="24">
        <v>68.518518518518519</v>
      </c>
      <c r="AG74" s="25">
        <f>MAX(Z74:AF74)</f>
        <v>68.518518518518519</v>
      </c>
      <c r="AH74" s="29">
        <f>STDEV(Z74:AF74)</f>
        <v>5.2257833973460981</v>
      </c>
      <c r="AJ74" s="34" t="s">
        <v>34</v>
      </c>
      <c r="AK74" s="24">
        <v>60</v>
      </c>
      <c r="AL74" s="24">
        <v>70.370370370370367</v>
      </c>
      <c r="AM74" s="24">
        <v>58.18181818181818</v>
      </c>
      <c r="AN74" s="24">
        <v>60</v>
      </c>
      <c r="AO74" s="24">
        <v>51.851851851851855</v>
      </c>
      <c r="AP74" s="24">
        <v>45.283018867924525</v>
      </c>
      <c r="AQ74" s="24">
        <v>50</v>
      </c>
      <c r="AR74" s="24">
        <v>51.851851851851855</v>
      </c>
      <c r="AS74" s="24">
        <v>41.81818181818182</v>
      </c>
      <c r="AT74" s="24">
        <v>46.296296296296298</v>
      </c>
      <c r="AU74" s="24">
        <v>54.545454545454547</v>
      </c>
      <c r="AV74" s="24">
        <v>49.090909090909093</v>
      </c>
      <c r="AX74" s="26">
        <f>MAX(AK74:AV74)</f>
        <v>70.370370370370367</v>
      </c>
      <c r="AY74" s="60">
        <f>STDEV(AK74:AV74)</f>
        <v>7.8884814903572638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/>
      </c>
      <c r="D75" s="52"/>
      <c r="E75" s="52" t="str">
        <f>IF(E74&lt;(50+(1.654*50)/SQRT(E72)),"n.s.","")</f>
        <v/>
      </c>
      <c r="H75" s="14" t="str">
        <f>HLOOKUP(H74,B74:G75,2)</f>
        <v/>
      </c>
      <c r="I75" s="56">
        <f>I74*100/I73/100</f>
        <v>0.15074182751016482</v>
      </c>
      <c r="J75" s="52" t="s">
        <v>125</v>
      </c>
      <c r="K75" s="52" t="s">
        <v>125</v>
      </c>
      <c r="L75" s="52" t="s">
        <v>125</v>
      </c>
      <c r="N75" s="9"/>
      <c r="U75" s="14" t="str">
        <f>HLOOKUP(U74,J74:L75,2)</f>
        <v>n.s.</v>
      </c>
      <c r="V75" s="61">
        <f>V74*100/V73/100</f>
        <v>0.10572535423363162</v>
      </c>
      <c r="Y75" t="s">
        <v>119</v>
      </c>
      <c r="Z75" s="52" t="str">
        <f>IF(Z74&lt;(50+(1.654*50)/SQRT(Z72)),"n.s.","")</f>
        <v>n.s.</v>
      </c>
      <c r="AA75" s="52" t="str">
        <f>IF(AA74&lt;(50+(1.654*50)/SQRT(AA72)),"n.s.","")</f>
        <v/>
      </c>
      <c r="AB75" s="52" t="str">
        <f>IF(AB74&lt;(50+(1.654*50)/SQRT(AB72)),"n.s.","")</f>
        <v/>
      </c>
      <c r="AG75" s="14" t="str">
        <f>HLOOKUP(AG74,Z74:AF75,2)</f>
        <v/>
      </c>
      <c r="AH75" s="56">
        <f>AH74*100/AH73/100</f>
        <v>8.2983100087887895E-2</v>
      </c>
      <c r="AJ75" s="11"/>
      <c r="AK75" s="52" t="s">
        <v>125</v>
      </c>
      <c r="AL75" s="52" t="s">
        <v>126</v>
      </c>
      <c r="AM75" s="52" t="s">
        <v>125</v>
      </c>
      <c r="AN75" s="52" t="s">
        <v>125</v>
      </c>
      <c r="AO75" s="52" t="s">
        <v>125</v>
      </c>
      <c r="AP75" s="52" t="s">
        <v>125</v>
      </c>
      <c r="AQ75" s="52" t="s">
        <v>125</v>
      </c>
      <c r="AR75" s="52" t="s">
        <v>125</v>
      </c>
      <c r="AS75" s="52" t="s">
        <v>125</v>
      </c>
      <c r="AT75" s="52" t="s">
        <v>125</v>
      </c>
      <c r="AU75" s="52" t="s">
        <v>125</v>
      </c>
      <c r="AV75" s="52" t="s">
        <v>125</v>
      </c>
      <c r="AX75" s="14"/>
      <c r="AY75" s="61">
        <f>AY74*100/AY73/100</f>
        <v>0.14807335399734917</v>
      </c>
    </row>
    <row r="76" spans="1:51" ht="15.5" x14ac:dyDescent="0.35">
      <c r="J76" s="24">
        <v>40</v>
      </c>
      <c r="K76" s="24">
        <v>48.148148148148145</v>
      </c>
      <c r="L76" s="24">
        <v>50.909090909090907</v>
      </c>
      <c r="N76" s="9"/>
      <c r="T76" s="49"/>
      <c r="U76" s="47">
        <f>MAX(J76:S76)</f>
        <v>50.909090909090907</v>
      </c>
      <c r="V76" s="57">
        <f>AVERAGE(J76:S76)</f>
        <v>46.352413019079684</v>
      </c>
      <c r="AJ76" s="34" t="s">
        <v>127</v>
      </c>
      <c r="AK76" s="24">
        <v>40</v>
      </c>
      <c r="AL76" s="24">
        <v>29.629629629629633</v>
      </c>
      <c r="AM76" s="24">
        <v>41.81818181818182</v>
      </c>
      <c r="AN76" s="24">
        <v>40</v>
      </c>
      <c r="AO76" s="24">
        <v>48.148148148148145</v>
      </c>
      <c r="AP76" s="24">
        <v>54.716981132075475</v>
      </c>
      <c r="AQ76" s="24">
        <v>50</v>
      </c>
      <c r="AR76" s="24">
        <v>48.148148148148145</v>
      </c>
      <c r="AS76" s="24">
        <v>58.18181818181818</v>
      </c>
      <c r="AT76" s="24">
        <v>53.703703703703702</v>
      </c>
      <c r="AU76" s="24">
        <v>45.454545454545453</v>
      </c>
      <c r="AV76" s="24">
        <v>50.909090909090907</v>
      </c>
      <c r="AX76" s="47">
        <f>MAX(AK76:AV76)</f>
        <v>58.18181818181818</v>
      </c>
      <c r="AY76" s="57">
        <f>AVERAGE(AK76:AV76)</f>
        <v>46.725853927111785</v>
      </c>
    </row>
    <row r="77" spans="1:51" x14ac:dyDescent="0.35">
      <c r="J77" t="s">
        <v>125</v>
      </c>
      <c r="K77" t="s">
        <v>125</v>
      </c>
      <c r="L77" t="s">
        <v>125</v>
      </c>
      <c r="N77" s="9"/>
      <c r="T77" s="49"/>
      <c r="U77" s="48" t="str">
        <f>HLOOKUP(U76,J76:L77,2)</f>
        <v>n.s.</v>
      </c>
      <c r="V77" s="65">
        <f>STDEV(J76:S76)</f>
        <v>5.6719101373373642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125</v>
      </c>
      <c r="AT77" t="s">
        <v>125</v>
      </c>
      <c r="AU77" t="s">
        <v>125</v>
      </c>
      <c r="AV77" t="s">
        <v>125</v>
      </c>
      <c r="AX77" s="48" t="str">
        <f>HLOOKUP(AX76,AK76:AV77,2)</f>
        <v>n.s.</v>
      </c>
      <c r="AY77" s="65">
        <f>STDEV(AK76:AV76)</f>
        <v>7.8884814903572638</v>
      </c>
    </row>
    <row r="78" spans="1:51" x14ac:dyDescent="0.35">
      <c r="N78" s="9"/>
      <c r="O78" s="10"/>
      <c r="T78" s="49"/>
      <c r="U78" s="49"/>
      <c r="V78" s="66">
        <f>V77*100/V76/100</f>
        <v>0.12236493782972378</v>
      </c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9"/>
      <c r="AU78" s="9"/>
      <c r="AV78" s="9"/>
      <c r="AX78" s="49"/>
      <c r="AY78" s="66">
        <f>AY77*100/AY76/100</f>
        <v>0.16882476888838885</v>
      </c>
    </row>
    <row r="79" spans="1:51" x14ac:dyDescent="0.35">
      <c r="N79" s="9"/>
      <c r="O79" s="10"/>
      <c r="V79" s="9"/>
      <c r="AX79" s="9"/>
    </row>
  </sheetData>
  <conditionalFormatting sqref="A9:G9 AZ17:XFD17 AZ9:XFD9 W17:AF17 W9:AF9 A17:G17 AI9 AI17 S17:T17 S9:T9 AW17 AW9">
    <cfRule type="dataBar" priority="4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{4F128F67-C51E-49D3-B952-C37AA3176DDC}</x14:id>
        </ext>
      </extLst>
    </cfRule>
  </conditionalFormatting>
  <conditionalFormatting sqref="A28:G28 A36:G36 AZ36:XFD36 AZ28:XFD28 W36:AF36 W28:AF28 S28:T28 S36:T36 AI28 AI36 AW36 AW28">
    <cfRule type="dataBar" priority="4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{F1F2C708-CA11-4D7C-8C98-7738A49FDC8F}</x14:id>
        </ext>
      </extLst>
    </cfRule>
  </conditionalFormatting>
  <conditionalFormatting sqref="A47:G47 A55:G55 AZ55:XFD55 AZ47:XFD47 W55:AF55 W47:AF47 AI47 AI55 AW55 AW47">
    <cfRule type="dataBar" priority="4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{C529AB4F-B400-4138-AFB9-834BC8927BA1}</x14:id>
        </ext>
      </extLst>
    </cfRule>
  </conditionalFormatting>
  <conditionalFormatting sqref="A66:G66 A74:G74 AZ74:XFD74 AZ66:XFD66 W74:AF74 W66:AF66 AI66 AI74 AW74 AW66">
    <cfRule type="dataBar" priority="4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{D4A02005-7E0A-47CC-B1ED-CAEE7B14D2A6}</x14:id>
        </ext>
      </extLst>
    </cfRule>
  </conditionalFormatting>
  <conditionalFormatting sqref="AX47">
    <cfRule type="dataBar" priority="4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{F48CA7F5-396E-4075-8F2C-9D4347E9085B}</x14:id>
        </ext>
      </extLst>
    </cfRule>
  </conditionalFormatting>
  <conditionalFormatting sqref="AX55">
    <cfRule type="dataBar" priority="4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{330FDEE4-8877-4A1A-A493-CE6AD3B687E3}</x14:id>
        </ext>
      </extLst>
    </cfRule>
  </conditionalFormatting>
  <conditionalFormatting sqref="B10:G10">
    <cfRule type="cellIs" dxfId="565" priority="413" operator="greaterThan">
      <formula>0.05</formula>
    </cfRule>
  </conditionalFormatting>
  <conditionalFormatting sqref="Z10:AC10">
    <cfRule type="cellIs" dxfId="564" priority="412" operator="greaterThan">
      <formula>0.05</formula>
    </cfRule>
  </conditionalFormatting>
  <conditionalFormatting sqref="B29:G29">
    <cfRule type="cellIs" dxfId="563" priority="403" operator="greaterThan">
      <formula>0.05</formula>
    </cfRule>
  </conditionalFormatting>
  <conditionalFormatting sqref="Z29:AC29">
    <cfRule type="cellIs" dxfId="562" priority="402" operator="greaterThan">
      <formula>0.05</formula>
    </cfRule>
  </conditionalFormatting>
  <conditionalFormatting sqref="U47 U55">
    <cfRule type="dataBar" priority="3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{8898C7BE-D8A2-42B4-90F9-28CE1DC116A3}</x14:id>
        </ext>
      </extLst>
    </cfRule>
  </conditionalFormatting>
  <conditionalFormatting sqref="B48:G48">
    <cfRule type="cellIs" dxfId="561" priority="381" operator="greaterThan">
      <formula>0.05</formula>
    </cfRule>
  </conditionalFormatting>
  <conditionalFormatting sqref="Z48:AC48">
    <cfRule type="cellIs" dxfId="560" priority="380" operator="greaterThan">
      <formula>0.05</formula>
    </cfRule>
  </conditionalFormatting>
  <conditionalFormatting sqref="U48">
    <cfRule type="cellIs" dxfId="559" priority="375" operator="greaterThan">
      <formula>0.05</formula>
    </cfRule>
  </conditionalFormatting>
  <conditionalFormatting sqref="B67:G67">
    <cfRule type="cellIs" dxfId="558" priority="373" operator="greaterThan">
      <formula>0.05</formula>
    </cfRule>
  </conditionalFormatting>
  <conditionalFormatting sqref="Z67:AC67">
    <cfRule type="cellIs" dxfId="557" priority="372" operator="greaterThan">
      <formula>0.05</formula>
    </cfRule>
  </conditionalFormatting>
  <conditionalFormatting sqref="AX48">
    <cfRule type="cellIs" dxfId="556" priority="355" operator="greaterThan">
      <formula>0.05</formula>
    </cfRule>
  </conditionalFormatting>
  <conditionalFormatting sqref="U56">
    <cfRule type="cellIs" dxfId="555" priority="330" operator="greaterThan">
      <formula>0.05</formula>
    </cfRule>
  </conditionalFormatting>
  <conditionalFormatting sqref="AX56">
    <cfRule type="cellIs" dxfId="554" priority="326" operator="greaterThan">
      <formula>0.05</formula>
    </cfRule>
  </conditionalFormatting>
  <conditionalFormatting sqref="I17">
    <cfRule type="dataBar" priority="1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{B180D14A-354D-4CB3-9718-9DA5B7BC7A33}</x14:id>
        </ext>
      </extLst>
    </cfRule>
  </conditionalFormatting>
  <conditionalFormatting sqref="I28 I36">
    <cfRule type="dataBar" priority="1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{AE1960AD-8539-41DC-9198-ECA1007D3B10}</x14:id>
        </ext>
      </extLst>
    </cfRule>
  </conditionalFormatting>
  <conditionalFormatting sqref="I9">
    <cfRule type="dataBar" priority="1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{B6CA62A7-4E73-43A7-9C8D-BE9902BFE32D}</x14:id>
        </ext>
      </extLst>
    </cfRule>
  </conditionalFormatting>
  <conditionalFormatting sqref="I47">
    <cfRule type="dataBar" priority="1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{8DE66D94-0661-4AF4-86B2-61D77A4F1DD3}</x14:id>
        </ext>
      </extLst>
    </cfRule>
  </conditionalFormatting>
  <conditionalFormatting sqref="I55">
    <cfRule type="dataBar" priority="1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{6FC30D1D-4172-4280-87FF-6D0B3E37B898}</x14:id>
        </ext>
      </extLst>
    </cfRule>
  </conditionalFormatting>
  <conditionalFormatting sqref="I66">
    <cfRule type="dataBar" priority="1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{BCC26A24-79A6-4608-9DF1-DE634A1CC486}</x14:id>
        </ext>
      </extLst>
    </cfRule>
  </conditionalFormatting>
  <conditionalFormatting sqref="I74">
    <cfRule type="dataBar" priority="1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{1B728048-047F-4975-9352-8C970B2124F7}</x14:id>
        </ext>
      </extLst>
    </cfRule>
  </conditionalFormatting>
  <conditionalFormatting sqref="AH14">
    <cfRule type="cellIs" dxfId="553" priority="184" operator="greaterThan">
      <formula>0.94999</formula>
    </cfRule>
    <cfRule type="cellIs" dxfId="552" priority="185" operator="greaterThan">
      <formula>0.66999</formula>
    </cfRule>
    <cfRule type="cellIs" dxfId="551" priority="186" operator="greaterThan">
      <formula>66.999</formula>
    </cfRule>
    <cfRule type="cellIs" dxfId="550" priority="187" operator="greaterThan">
      <formula>",94999"</formula>
    </cfRule>
    <cfRule type="cellIs" dxfId="549" priority="188" operator="greaterThan">
      <formula>",66999"</formula>
    </cfRule>
  </conditionalFormatting>
  <conditionalFormatting sqref="AH33">
    <cfRule type="cellIs" dxfId="548" priority="179" operator="greaterThan">
      <formula>0.94999</formula>
    </cfRule>
    <cfRule type="cellIs" dxfId="547" priority="180" operator="greaterThan">
      <formula>0.66999</formula>
    </cfRule>
    <cfRule type="cellIs" dxfId="546" priority="181" operator="greaterThan">
      <formula>66.999</formula>
    </cfRule>
    <cfRule type="cellIs" dxfId="545" priority="182" operator="greaterThan">
      <formula>",94999"</formula>
    </cfRule>
    <cfRule type="cellIs" dxfId="544" priority="183" operator="greaterThan">
      <formula>",66999"</formula>
    </cfRule>
  </conditionalFormatting>
  <conditionalFormatting sqref="AH36 AH28">
    <cfRule type="dataBar" priority="1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{B1578180-52D6-4FEC-8A91-25ABABADC93F}</x14:id>
        </ext>
      </extLst>
    </cfRule>
  </conditionalFormatting>
  <conditionalFormatting sqref="AH52">
    <cfRule type="cellIs" dxfId="543" priority="173" operator="greaterThan">
      <formula>0.94999</formula>
    </cfRule>
    <cfRule type="cellIs" dxfId="542" priority="174" operator="greaterThan">
      <formula>0.66999</formula>
    </cfRule>
    <cfRule type="cellIs" dxfId="541" priority="175" operator="greaterThan">
      <formula>66.999</formula>
    </cfRule>
    <cfRule type="cellIs" dxfId="540" priority="176" operator="greaterThan">
      <formula>",94999"</formula>
    </cfRule>
    <cfRule type="cellIs" dxfId="539" priority="177" operator="greaterThan">
      <formula>",66999"</formula>
    </cfRule>
  </conditionalFormatting>
  <conditionalFormatting sqref="AH71">
    <cfRule type="cellIs" dxfId="538" priority="168" operator="greaterThan">
      <formula>0.94999</formula>
    </cfRule>
    <cfRule type="cellIs" dxfId="537" priority="169" operator="greaterThan">
      <formula>0.66999</formula>
    </cfRule>
    <cfRule type="cellIs" dxfId="536" priority="170" operator="greaterThan">
      <formula>66.999</formula>
    </cfRule>
    <cfRule type="cellIs" dxfId="535" priority="171" operator="greaterThan">
      <formula>",94999"</formula>
    </cfRule>
    <cfRule type="cellIs" dxfId="534" priority="172" operator="greaterThan">
      <formula>",66999"</formula>
    </cfRule>
  </conditionalFormatting>
  <conditionalFormatting sqref="AH47">
    <cfRule type="dataBar" priority="1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{C84D46BD-4BDC-4819-AE2E-8F5EEC559570}</x14:id>
        </ext>
      </extLst>
    </cfRule>
  </conditionalFormatting>
  <conditionalFormatting sqref="AH66">
    <cfRule type="dataBar" priority="1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{D74C6B25-436B-4DFA-B794-F89EEC7F8F44}</x14:id>
        </ext>
      </extLst>
    </cfRule>
  </conditionalFormatting>
  <conditionalFormatting sqref="AH55">
    <cfRule type="dataBar" priority="1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{C29F97A6-C840-4CC2-8FDC-8A4FF7C786D5}</x14:id>
        </ext>
      </extLst>
    </cfRule>
  </conditionalFormatting>
  <conditionalFormatting sqref="AH74">
    <cfRule type="dataBar" priority="16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{DF6E7124-BA7B-46A1-B446-84D40F7AB411}</x14:id>
        </ext>
      </extLst>
    </cfRule>
  </conditionalFormatting>
  <conditionalFormatting sqref="AH17">
    <cfRule type="dataBar" priority="1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{0AC93323-DB09-4B9E-AC3D-50E55ED7DEE0}</x14:id>
        </ext>
      </extLst>
    </cfRule>
  </conditionalFormatting>
  <conditionalFormatting sqref="AH9">
    <cfRule type="dataBar" priority="1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{ED746E5B-28EA-493C-B219-257D0AF0F766}</x14:id>
        </ext>
      </extLst>
    </cfRule>
  </conditionalFormatting>
  <conditionalFormatting sqref="AY47">
    <cfRule type="dataBar" priority="1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{C0E5E27D-52AE-46C1-BED2-9B788B5F0F21}</x14:id>
        </ext>
      </extLst>
    </cfRule>
  </conditionalFormatting>
  <conditionalFormatting sqref="AY55">
    <cfRule type="dataBar" priority="1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{7C635E35-2323-4200-90E9-B85DDF6A5D2B}</x14:id>
        </ext>
      </extLst>
    </cfRule>
  </conditionalFormatting>
  <conditionalFormatting sqref="V47">
    <cfRule type="dataBar" priority="1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{0C1F498C-74DF-4503-98A0-5177ADE72A19}</x14:id>
        </ext>
      </extLst>
    </cfRule>
  </conditionalFormatting>
  <conditionalFormatting sqref="V55">
    <cfRule type="dataBar" priority="1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{2EADEB4F-2BDE-447B-9755-C7F24E58A02D}</x14:id>
        </ext>
      </extLst>
    </cfRule>
  </conditionalFormatting>
  <conditionalFormatting sqref="J47:T47 J55:T55">
    <cfRule type="dataBar" priority="1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{92E5A234-3431-44C2-8057-98E3A0676441}</x14:id>
        </ext>
      </extLst>
    </cfRule>
  </conditionalFormatting>
  <conditionalFormatting sqref="J48:L48">
    <cfRule type="cellIs" dxfId="533" priority="141" operator="greaterThan">
      <formula>0.05</formula>
    </cfRule>
  </conditionalFormatting>
  <conditionalFormatting sqref="J57:L57">
    <cfRule type="dataBar" priority="14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{B01DBB25-B3A2-4E10-BA9F-D4B88A679054}</x14:id>
        </ext>
      </extLst>
    </cfRule>
  </conditionalFormatting>
  <conditionalFormatting sqref="J45:L45">
    <cfRule type="cellIs" dxfId="532" priority="139" operator="lessThan">
      <formula>0</formula>
    </cfRule>
  </conditionalFormatting>
  <conditionalFormatting sqref="U57">
    <cfRule type="dataBar" priority="13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{EC9FF26A-81B7-4036-8D68-8DB7DAE4BACC}</x14:id>
        </ext>
      </extLst>
    </cfRule>
  </conditionalFormatting>
  <conditionalFormatting sqref="U58">
    <cfRule type="cellIs" dxfId="531" priority="137" operator="greaterThan">
      <formula>0.05</formula>
    </cfRule>
  </conditionalFormatting>
  <conditionalFormatting sqref="V58">
    <cfRule type="dataBar" priority="1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{43220C34-8BC9-4D9D-94D5-C4146F125F98}</x14:id>
        </ext>
      </extLst>
    </cfRule>
  </conditionalFormatting>
  <conditionalFormatting sqref="AJ55:AV55 AK47:AV47">
    <cfRule type="dataBar" priority="1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{70395C13-DB75-48C3-A298-E3749C638C7F}</x14:id>
        </ext>
      </extLst>
    </cfRule>
  </conditionalFormatting>
  <conditionalFormatting sqref="AK48:AV48">
    <cfRule type="cellIs" dxfId="530" priority="134" operator="greaterThan">
      <formula>0.05</formula>
    </cfRule>
  </conditionalFormatting>
  <conditionalFormatting sqref="AJ47">
    <cfRule type="dataBar" priority="1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{7E679843-8A15-410E-BA52-84B0D5160ECA}</x14:id>
        </ext>
      </extLst>
    </cfRule>
  </conditionalFormatting>
  <conditionalFormatting sqref="AK57:AV57">
    <cfRule type="dataBar" priority="13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{36362884-9225-42D3-B7AB-5F2725365EA0}</x14:id>
        </ext>
      </extLst>
    </cfRule>
  </conditionalFormatting>
  <conditionalFormatting sqref="AK45:AV45">
    <cfRule type="cellIs" dxfId="529" priority="131" operator="lessThan">
      <formula>0</formula>
    </cfRule>
  </conditionalFormatting>
  <conditionalFormatting sqref="AJ57">
    <cfRule type="dataBar" priority="1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{1EB9FC76-56C5-4D4B-A651-6FD44C9783A9}</x14:id>
        </ext>
      </extLst>
    </cfRule>
  </conditionalFormatting>
  <conditionalFormatting sqref="AX57">
    <cfRule type="dataBar" priority="12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{5F3ECF87-25D0-4F30-B57D-EF01D321CEE4}</x14:id>
        </ext>
      </extLst>
    </cfRule>
  </conditionalFormatting>
  <conditionalFormatting sqref="AX58">
    <cfRule type="cellIs" dxfId="528" priority="128" operator="greaterThan">
      <formula>0.05</formula>
    </cfRule>
  </conditionalFormatting>
  <conditionalFormatting sqref="AY58">
    <cfRule type="dataBar" priority="1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{2C68D7CB-3DB9-4597-92E1-0B0E81D8FCB5}</x14:id>
        </ext>
      </extLst>
    </cfRule>
  </conditionalFormatting>
  <conditionalFormatting sqref="J36:R36 J28:R28">
    <cfRule type="dataBar" priority="1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{BA21CA18-74B1-4F9C-856F-05A3D8C7E6FD}</x14:id>
        </ext>
      </extLst>
    </cfRule>
  </conditionalFormatting>
  <conditionalFormatting sqref="J29:L29">
    <cfRule type="cellIs" dxfId="527" priority="125" operator="greaterThan">
      <formula>0.05</formula>
    </cfRule>
  </conditionalFormatting>
  <conditionalFormatting sqref="J38:L38">
    <cfRule type="dataBar" priority="12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{BB842A51-436E-46B8-8DF7-AAC42C1EAFEB}</x14:id>
        </ext>
      </extLst>
    </cfRule>
  </conditionalFormatting>
  <conditionalFormatting sqref="J26:L26">
    <cfRule type="cellIs" dxfId="526" priority="123" operator="lessThan">
      <formula>0</formula>
    </cfRule>
  </conditionalFormatting>
  <conditionalFormatting sqref="U36 U28">
    <cfRule type="dataBar" priority="1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{629806D8-C280-4C53-9307-075C60891A8F}</x14:id>
        </ext>
      </extLst>
    </cfRule>
  </conditionalFormatting>
  <conditionalFormatting sqref="U29">
    <cfRule type="cellIs" dxfId="525" priority="121" operator="greaterThan">
      <formula>0.05</formula>
    </cfRule>
  </conditionalFormatting>
  <conditionalFormatting sqref="U37">
    <cfRule type="cellIs" dxfId="524" priority="120" operator="greaterThan">
      <formula>0.05</formula>
    </cfRule>
  </conditionalFormatting>
  <conditionalFormatting sqref="V28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{976AE9F6-A7CA-4E85-99DB-27D87C0D39AF}</x14:id>
        </ext>
      </extLst>
    </cfRule>
  </conditionalFormatting>
  <conditionalFormatting sqref="V36">
    <cfRule type="dataBar" priority="1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{CD505D32-B960-42E2-A8EA-B448213A4658}</x14:id>
        </ext>
      </extLst>
    </cfRule>
  </conditionalFormatting>
  <conditionalFormatting sqref="U38">
    <cfRule type="dataBar" priority="11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{F4122699-868D-4793-B626-B9384AEF03F4}</x14:id>
        </ext>
      </extLst>
    </cfRule>
  </conditionalFormatting>
  <conditionalFormatting sqref="U39">
    <cfRule type="cellIs" dxfId="523" priority="116" operator="greaterThan">
      <formula>0.05</formula>
    </cfRule>
  </conditionalFormatting>
  <conditionalFormatting sqref="V39">
    <cfRule type="dataBar" priority="1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{C8A2EC0F-4D13-4686-940D-4F932F23E1FB}</x14:id>
        </ext>
      </extLst>
    </cfRule>
  </conditionalFormatting>
  <conditionalFormatting sqref="AK28:AV28 AJ36:AV36">
    <cfRule type="dataBar" priority="1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{B4A79BCD-3AC6-43AB-9410-FEEFF7A4F947}</x14:id>
        </ext>
      </extLst>
    </cfRule>
  </conditionalFormatting>
  <conditionalFormatting sqref="AK29:AV29">
    <cfRule type="cellIs" dxfId="522" priority="107" operator="greaterThan">
      <formula>0.05</formula>
    </cfRule>
  </conditionalFormatting>
  <conditionalFormatting sqref="AJ28">
    <cfRule type="dataBar" priority="1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{3646BDA1-5B81-4A12-B914-495E09F6C3DE}</x14:id>
        </ext>
      </extLst>
    </cfRule>
  </conditionalFormatting>
  <conditionalFormatting sqref="AK38:AV38">
    <cfRule type="dataBar" priority="10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{211156D3-3795-4748-841D-59ED6368B5EC}</x14:id>
        </ext>
      </extLst>
    </cfRule>
  </conditionalFormatting>
  <conditionalFormatting sqref="AK26:AV26">
    <cfRule type="cellIs" dxfId="521" priority="104" operator="lessThan">
      <formula>0</formula>
    </cfRule>
  </conditionalFormatting>
  <conditionalFormatting sqref="AJ38">
    <cfRule type="dataBar" priority="1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{ABC50526-D399-4B28-BAF5-4EE9E43F7D26}</x14:id>
        </ext>
      </extLst>
    </cfRule>
  </conditionalFormatting>
  <conditionalFormatting sqref="AX28">
    <cfRule type="dataBar" priority="1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{C41332F7-9869-4504-8A35-E11EF59E2436}</x14:id>
        </ext>
      </extLst>
    </cfRule>
  </conditionalFormatting>
  <conditionalFormatting sqref="AX36">
    <cfRule type="dataBar" priority="1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{9F24206B-9BAC-4B3B-83B4-1B8E2090E75E}</x14:id>
        </ext>
      </extLst>
    </cfRule>
  </conditionalFormatting>
  <conditionalFormatting sqref="AX29">
    <cfRule type="cellIs" dxfId="520" priority="100" operator="greaterThan">
      <formula>0.05</formula>
    </cfRule>
  </conditionalFormatting>
  <conditionalFormatting sqref="AX37">
    <cfRule type="cellIs" dxfId="519" priority="99" operator="greaterThan">
      <formula>0.05</formula>
    </cfRule>
  </conditionalFormatting>
  <conditionalFormatting sqref="AY28">
    <cfRule type="dataBar" priority="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{3118F3CE-A46D-4DB2-822F-C3B0B0AFB284}</x14:id>
        </ext>
      </extLst>
    </cfRule>
  </conditionalFormatting>
  <conditionalFormatting sqref="AY36">
    <cfRule type="dataBar" priority="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{5518E793-549E-43E8-8C79-C953A11331DE}</x14:id>
        </ext>
      </extLst>
    </cfRule>
  </conditionalFormatting>
  <conditionalFormatting sqref="AX38">
    <cfRule type="dataBar" priority="9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{9695BA72-E67A-45A3-A2C3-056B2D7BC55C}</x14:id>
        </ext>
      </extLst>
    </cfRule>
  </conditionalFormatting>
  <conditionalFormatting sqref="AX39">
    <cfRule type="cellIs" dxfId="518" priority="95" operator="greaterThan">
      <formula>0.05</formula>
    </cfRule>
  </conditionalFormatting>
  <conditionalFormatting sqref="AY39">
    <cfRule type="dataBar" priority="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{49FA31C9-9F91-4146-86A1-7032F03B5C9F}</x14:id>
        </ext>
      </extLst>
    </cfRule>
  </conditionalFormatting>
  <conditionalFormatting sqref="J74:S74 J66:S66">
    <cfRule type="dataBar" priority="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{182675B3-DEDD-4C48-B6BC-D183273424B6}</x14:id>
        </ext>
      </extLst>
    </cfRule>
  </conditionalFormatting>
  <conditionalFormatting sqref="J67:L67">
    <cfRule type="cellIs" dxfId="517" priority="92" operator="greaterThan">
      <formula>0.05</formula>
    </cfRule>
  </conditionalFormatting>
  <conditionalFormatting sqref="J76:L76">
    <cfRule type="dataBar" priority="9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{335E89D1-332C-4894-A2C3-61E83B92A957}</x14:id>
        </ext>
      </extLst>
    </cfRule>
  </conditionalFormatting>
  <conditionalFormatting sqref="J64:L64">
    <cfRule type="cellIs" dxfId="516" priority="90" operator="lessThan">
      <formula>0</formula>
    </cfRule>
  </conditionalFormatting>
  <conditionalFormatting sqref="T66 T74">
    <cfRule type="dataBar" priority="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{E17780B5-2832-4C6F-8EE3-885B019A9280}</x14:id>
        </ext>
      </extLst>
    </cfRule>
  </conditionalFormatting>
  <conditionalFormatting sqref="U66 U74">
    <cfRule type="dataBar" priority="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{0150DB62-45A4-46C1-9C35-48B7AEA16BE6}</x14:id>
        </ext>
      </extLst>
    </cfRule>
  </conditionalFormatting>
  <conditionalFormatting sqref="U67">
    <cfRule type="cellIs" dxfId="515" priority="87" operator="greaterThan">
      <formula>0.05</formula>
    </cfRule>
  </conditionalFormatting>
  <conditionalFormatting sqref="U75">
    <cfRule type="cellIs" dxfId="514" priority="86" operator="greaterThan">
      <formula>0.05</formula>
    </cfRule>
  </conditionalFormatting>
  <conditionalFormatting sqref="V66">
    <cfRule type="dataBar" priority="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{C091050A-4788-48A2-9103-9776FBBDA386}</x14:id>
        </ext>
      </extLst>
    </cfRule>
  </conditionalFormatting>
  <conditionalFormatting sqref="V74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{BBDA847A-68AE-464F-8F86-6A1B1F429DEF}</x14:id>
        </ext>
      </extLst>
    </cfRule>
  </conditionalFormatting>
  <conditionalFormatting sqref="U76">
    <cfRule type="dataBar" priority="8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{3259C7B1-D691-4573-B815-F51C319000CC}</x14:id>
        </ext>
      </extLst>
    </cfRule>
  </conditionalFormatting>
  <conditionalFormatting sqref="U77">
    <cfRule type="cellIs" dxfId="513" priority="82" operator="greaterThan">
      <formula>0.05</formula>
    </cfRule>
  </conditionalFormatting>
  <conditionalFormatting sqref="V77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{B2EED779-24A4-48FB-9E0A-BBDB14EB9EE9}</x14:id>
        </ext>
      </extLst>
    </cfRule>
  </conditionalFormatting>
  <conditionalFormatting sqref="AK66:AV66 AJ74:AV74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{0DA07C76-6BA0-4AF5-A152-9AB7CE56DDDB}</x14:id>
        </ext>
      </extLst>
    </cfRule>
  </conditionalFormatting>
  <conditionalFormatting sqref="AK67:AV67">
    <cfRule type="cellIs" dxfId="512" priority="79" operator="greaterThan">
      <formula>0.05</formula>
    </cfRule>
  </conditionalFormatting>
  <conditionalFormatting sqref="AJ66">
    <cfRule type="dataBar" priority="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{16810575-CD26-4BEE-A251-2E58ADA9D915}</x14:id>
        </ext>
      </extLst>
    </cfRule>
  </conditionalFormatting>
  <conditionalFormatting sqref="AK76:AV76">
    <cfRule type="dataBar" priority="7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{E448B611-1DD5-4EC1-A1D3-D1B70A45B407}</x14:id>
        </ext>
      </extLst>
    </cfRule>
  </conditionalFormatting>
  <conditionalFormatting sqref="AK64:AV64">
    <cfRule type="cellIs" dxfId="511" priority="76" operator="lessThan">
      <formula>0</formula>
    </cfRule>
  </conditionalFormatting>
  <conditionalFormatting sqref="AJ76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{E91B2ADF-FF43-4BC5-AF82-50DF5BEE485D}</x14:id>
        </ext>
      </extLst>
    </cfRule>
  </conditionalFormatting>
  <conditionalFormatting sqref="AX66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{7A94741D-B127-40B2-BC93-BD62C6947967}</x14:id>
        </ext>
      </extLst>
    </cfRule>
  </conditionalFormatting>
  <conditionalFormatting sqref="AX74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{6A4348B1-1136-4CF6-8666-C50579E3A205}</x14:id>
        </ext>
      </extLst>
    </cfRule>
  </conditionalFormatting>
  <conditionalFormatting sqref="AX75">
    <cfRule type="cellIs" dxfId="510" priority="71" operator="greaterThan">
      <formula>0.05</formula>
    </cfRule>
  </conditionalFormatting>
  <conditionalFormatting sqref="AY66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{C77680BF-C25C-4EE3-93B2-4D9AEA1CBB17}</x14:id>
        </ext>
      </extLst>
    </cfRule>
  </conditionalFormatting>
  <conditionalFormatting sqref="AY74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{972FF80F-5C46-47ED-BE41-34E246A61083}</x14:id>
        </ext>
      </extLst>
    </cfRule>
  </conditionalFormatting>
  <conditionalFormatting sqref="AX76">
    <cfRule type="dataBar" priority="6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{EB626263-29ED-4C43-922B-707AE7DB5F3D}</x14:id>
        </ext>
      </extLst>
    </cfRule>
  </conditionalFormatting>
  <conditionalFormatting sqref="AX77">
    <cfRule type="cellIs" dxfId="509" priority="67" operator="greaterThan">
      <formula>0.05</formula>
    </cfRule>
  </conditionalFormatting>
  <conditionalFormatting sqref="AY77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{FEC2EDBD-1571-4AB2-9FD4-EF63814F6B11}</x14:id>
        </ext>
      </extLst>
    </cfRule>
  </conditionalFormatting>
  <conditionalFormatting sqref="AX67">
    <cfRule type="cellIs" dxfId="508" priority="65" operator="greaterThan">
      <formula>0.05</formula>
    </cfRule>
  </conditionalFormatting>
  <conditionalFormatting sqref="J17:R17 J9:R9">
    <cfRule type="dataBar" priority="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{853469A8-A33C-4C45-BBBA-24722C7A7A88}</x14:id>
        </ext>
      </extLst>
    </cfRule>
  </conditionalFormatting>
  <conditionalFormatting sqref="J10:L10">
    <cfRule type="cellIs" dxfId="507" priority="63" operator="greaterThan">
      <formula>0.05</formula>
    </cfRule>
  </conditionalFormatting>
  <conditionalFormatting sqref="J19:L19">
    <cfRule type="dataBar" priority="6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{0697C309-94B5-410C-A9F6-5FC6C2D776C7}</x14:id>
        </ext>
      </extLst>
    </cfRule>
  </conditionalFormatting>
  <conditionalFormatting sqref="J7:L7">
    <cfRule type="cellIs" dxfId="506" priority="61" operator="lessThan">
      <formula>0</formula>
    </cfRule>
  </conditionalFormatting>
  <conditionalFormatting sqref="U17 U9">
    <cfRule type="dataBar" priority="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{D7C3BCCB-73A6-409F-BCD2-A4BD9A004EF0}</x14:id>
        </ext>
      </extLst>
    </cfRule>
  </conditionalFormatting>
  <conditionalFormatting sqref="U10">
    <cfRule type="cellIs" dxfId="505" priority="59" operator="greaterThan">
      <formula>0.05</formula>
    </cfRule>
  </conditionalFormatting>
  <conditionalFormatting sqref="U18">
    <cfRule type="cellIs" dxfId="504" priority="58" operator="greaterThan">
      <formula>0.05</formula>
    </cfRule>
  </conditionalFormatting>
  <conditionalFormatting sqref="V9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{7941FE81-7AEF-4508-92A7-D0F1D9BCBDFD}</x14:id>
        </ext>
      </extLst>
    </cfRule>
  </conditionalFormatting>
  <conditionalFormatting sqref="V17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{00C2C647-728A-4732-8222-14B0514A26D1}</x14:id>
        </ext>
      </extLst>
    </cfRule>
  </conditionalFormatting>
  <conditionalFormatting sqref="U19">
    <cfRule type="dataBar" priority="5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{6CFAC82B-1069-4D60-8043-EB386D7CD33C}</x14:id>
        </ext>
      </extLst>
    </cfRule>
  </conditionalFormatting>
  <conditionalFormatting sqref="U20">
    <cfRule type="cellIs" dxfId="503" priority="54" operator="greaterThan">
      <formula>0.05</formula>
    </cfRule>
  </conditionalFormatting>
  <conditionalFormatting sqref="V20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{89A5039D-6473-4EFF-9933-FEB8A63E3B59}</x14:id>
        </ext>
      </extLst>
    </cfRule>
  </conditionalFormatting>
  <conditionalFormatting sqref="AK9:AV9 AJ17:AV17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{29FCFB9F-1845-4C0D-A2F9-3333AF3CE596}</x14:id>
        </ext>
      </extLst>
    </cfRule>
  </conditionalFormatting>
  <conditionalFormatting sqref="AK10:AV10">
    <cfRule type="cellIs" dxfId="502" priority="51" operator="greaterThan">
      <formula>0.05</formula>
    </cfRule>
  </conditionalFormatting>
  <conditionalFormatting sqref="AJ9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{0DC0109F-B918-4022-B4D9-77187130D748}</x14:id>
        </ext>
      </extLst>
    </cfRule>
  </conditionalFormatting>
  <conditionalFormatting sqref="AK19:AV19">
    <cfRule type="dataBar" priority="4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{52A86D0E-0AEB-456C-A8B9-4E36E3DED75D}</x14:id>
        </ext>
      </extLst>
    </cfRule>
  </conditionalFormatting>
  <conditionalFormatting sqref="AK7:AV7">
    <cfRule type="cellIs" dxfId="501" priority="48" operator="lessThan">
      <formula>0</formula>
    </cfRule>
  </conditionalFormatting>
  <conditionalFormatting sqref="AJ19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{A81DD8C8-FAAA-43F7-BFCF-5C18066D2FDC}</x14:id>
        </ext>
      </extLst>
    </cfRule>
  </conditionalFormatting>
  <conditionalFormatting sqref="AX9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{89730B50-7196-41E7-B66A-D792B5AE8505}</x14:id>
        </ext>
      </extLst>
    </cfRule>
  </conditionalFormatting>
  <conditionalFormatting sqref="AX17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{29C8EE9D-4645-450A-8819-EA0E559D62E0}</x14:id>
        </ext>
      </extLst>
    </cfRule>
  </conditionalFormatting>
  <conditionalFormatting sqref="AX18">
    <cfRule type="cellIs" dxfId="500" priority="43" operator="greaterThan">
      <formula>0.05</formula>
    </cfRule>
  </conditionalFormatting>
  <conditionalFormatting sqref="AY9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{3C113100-88E7-4A1B-9490-7B18BD41B949}</x14:id>
        </ext>
      </extLst>
    </cfRule>
  </conditionalFormatting>
  <conditionalFormatting sqref="AY17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{01F59FE5-2063-4CCE-B3C5-4DD88E5F2874}</x14:id>
        </ext>
      </extLst>
    </cfRule>
  </conditionalFormatting>
  <conditionalFormatting sqref="AX19">
    <cfRule type="dataBar" priority="4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{DE1B2639-0AF2-426D-B021-5C8A882204AE}</x14:id>
        </ext>
      </extLst>
    </cfRule>
  </conditionalFormatting>
  <conditionalFormatting sqref="AX20">
    <cfRule type="cellIs" dxfId="499" priority="39" operator="greaterThan">
      <formula>0.05</formula>
    </cfRule>
  </conditionalFormatting>
  <conditionalFormatting sqref="AY20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{EB854636-EA97-469B-98E3-F88F4166F1BF}</x14:id>
        </ext>
      </extLst>
    </cfRule>
  </conditionalFormatting>
  <conditionalFormatting sqref="AX10">
    <cfRule type="cellIs" dxfId="498" priority="37" operator="greaterThan">
      <formula>0.05</formula>
    </cfRule>
  </conditionalFormatting>
  <conditionalFormatting sqref="H28 H36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{AA6411F6-0C6D-40D7-9E2D-C76F9050C23D}</x14:id>
        </ext>
      </extLst>
    </cfRule>
  </conditionalFormatting>
  <conditionalFormatting sqref="H29">
    <cfRule type="cellIs" dxfId="497" priority="35" operator="greaterThan">
      <formula>0.05</formula>
    </cfRule>
  </conditionalFormatting>
  <conditionalFormatting sqref="H55 H47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{D97088AB-50FF-47B1-825B-FB2095C52664}</x14:id>
        </ext>
      </extLst>
    </cfRule>
  </conditionalFormatting>
  <conditionalFormatting sqref="H66 H74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{D1B731BC-6478-4F44-A6AC-E87B896F6E56}</x14:id>
        </ext>
      </extLst>
    </cfRule>
  </conditionalFormatting>
  <conditionalFormatting sqref="H67">
    <cfRule type="cellIs" dxfId="496" priority="32" operator="greaterThan">
      <formula>0.05</formula>
    </cfRule>
  </conditionalFormatting>
  <conditionalFormatting sqref="H48">
    <cfRule type="cellIs" dxfId="495" priority="31" operator="greaterThan">
      <formula>0.05</formula>
    </cfRule>
  </conditionalFormatting>
  <conditionalFormatting sqref="H17 H9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{9F1A3F1B-4CAE-4ED7-8A99-F594E8741948}</x14:id>
        </ext>
      </extLst>
    </cfRule>
  </conditionalFormatting>
  <conditionalFormatting sqref="H10">
    <cfRule type="cellIs" dxfId="494" priority="29" operator="greaterThan">
      <formula>0.05</formula>
    </cfRule>
  </conditionalFormatting>
  <conditionalFormatting sqref="H18">
    <cfRule type="cellIs" dxfId="493" priority="28" operator="greaterThan">
      <formula>0.05</formula>
    </cfRule>
  </conditionalFormatting>
  <conditionalFormatting sqref="H37">
    <cfRule type="cellIs" dxfId="492" priority="27" operator="greaterThan">
      <formula>0.05</formula>
    </cfRule>
  </conditionalFormatting>
  <conditionalFormatting sqref="H56">
    <cfRule type="cellIs" dxfId="491" priority="26" operator="greaterThan">
      <formula>0.05</formula>
    </cfRule>
  </conditionalFormatting>
  <conditionalFormatting sqref="H75">
    <cfRule type="cellIs" dxfId="490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{EA0BF5BE-961A-4E2E-823E-27C1E363B651}</x14:id>
        </ext>
      </extLst>
    </cfRule>
  </conditionalFormatting>
  <conditionalFormatting sqref="H26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{B2013237-5297-433A-B757-F53725AACFDD}</x14:id>
        </ext>
      </extLst>
    </cfRule>
  </conditionalFormatting>
  <conditionalFormatting sqref="H45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{7EAD96FD-575B-4A0D-97E3-14240E1E8C29}</x14:id>
        </ext>
      </extLst>
    </cfRule>
  </conditionalFormatting>
  <conditionalFormatting sqref="H64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{74291888-3346-405B-9356-D2F67A1F0626}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{069278A9-EE08-45D2-8E8E-32A18D685767}</x14:id>
        </ext>
      </extLst>
    </cfRule>
  </conditionalFormatting>
  <conditionalFormatting sqref="AG9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{293E1A99-6440-4E07-9EED-83573065321A}</x14:id>
        </ext>
      </extLst>
    </cfRule>
  </conditionalFormatting>
  <conditionalFormatting sqref="AG36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{348A5E02-2BE4-4E4C-983A-94F20DE97418}</x14:id>
        </ext>
      </extLst>
    </cfRule>
  </conditionalFormatting>
  <conditionalFormatting sqref="AG28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{4BCCD069-FEA7-449A-8B73-E048F41F28EB}</x14:id>
        </ext>
      </extLst>
    </cfRule>
  </conditionalFormatting>
  <conditionalFormatting sqref="AG29">
    <cfRule type="cellIs" dxfId="489" priority="16" operator="greaterThan">
      <formula>0.05</formula>
    </cfRule>
  </conditionalFormatting>
  <conditionalFormatting sqref="AG55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{7274CC34-E08C-4E92-A2C4-833DB012B005}</x14:id>
        </ext>
      </extLst>
    </cfRule>
  </conditionalFormatting>
  <conditionalFormatting sqref="AG47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{2117E6F0-9FED-4281-885A-1BE77AAABBEA}</x14:id>
        </ext>
      </extLst>
    </cfRule>
  </conditionalFormatting>
  <conditionalFormatting sqref="AG48">
    <cfRule type="cellIs" dxfId="488" priority="13" operator="greaterThan">
      <formula>0.05</formula>
    </cfRule>
  </conditionalFormatting>
  <conditionalFormatting sqref="AG74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{3071D3C7-B95C-4E01-95FE-5F8B6C392CB7}</x14:id>
        </ext>
      </extLst>
    </cfRule>
  </conditionalFormatting>
  <conditionalFormatting sqref="AG66">
    <cfRule type="dataBar" priority="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{AF058F85-E1C4-4ED3-8EBA-BF13FF2C844C}</x14:id>
        </ext>
      </extLst>
    </cfRule>
  </conditionalFormatting>
  <conditionalFormatting sqref="AG67">
    <cfRule type="cellIs" dxfId="487" priority="10" operator="greaterThan">
      <formula>0.05</formula>
    </cfRule>
  </conditionalFormatting>
  <conditionalFormatting sqref="AG10">
    <cfRule type="cellIs" dxfId="486" priority="9" operator="greaterThan">
      <formula>0.05</formula>
    </cfRule>
  </conditionalFormatting>
  <conditionalFormatting sqref="AG18">
    <cfRule type="cellIs" dxfId="485" priority="8" operator="greaterThan">
      <formula>0.05</formula>
    </cfRule>
  </conditionalFormatting>
  <conditionalFormatting sqref="AG37">
    <cfRule type="cellIs" dxfId="484" priority="7" operator="greaterThan">
      <formula>0.05</formula>
    </cfRule>
  </conditionalFormatting>
  <conditionalFormatting sqref="AG56">
    <cfRule type="cellIs" dxfId="483" priority="6" operator="greaterThan">
      <formula>0.05</formula>
    </cfRule>
  </conditionalFormatting>
  <conditionalFormatting sqref="AG75">
    <cfRule type="cellIs" dxfId="482" priority="5" operator="greaterThan">
      <formula>0.05</formula>
    </cfRule>
  </conditionalFormatting>
  <conditionalFormatting sqref="AG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{CF516198-2C2B-46AB-8927-AAFAB5427DAD}</x14:id>
        </ext>
      </extLst>
    </cfRule>
  </conditionalFormatting>
  <conditionalFormatting sqref="AG26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{C97CD685-0303-4DDE-BE20-102D6737D1FC}</x14:id>
        </ext>
      </extLst>
    </cfRule>
  </conditionalFormatting>
  <conditionalFormatting sqref="AG45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{87ECA944-4448-4EF3-B54E-9285A5C9799F}</x14:id>
        </ext>
      </extLst>
    </cfRule>
  </conditionalFormatting>
  <conditionalFormatting sqref="AG64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{FF2BBB98-9449-4F5A-88D5-564271FE1D5F}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128F67-C51E-49D3-B952-C37AA3176D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AZ17:XFD17 AZ9:XFD9 W17:AF17 W9:AF9 A17:G17 AI9 AI17 S17:T17 S9:T9 AW17 AW9</xm:sqref>
        </x14:conditionalFormatting>
        <x14:conditionalFormatting xmlns:xm="http://schemas.microsoft.com/office/excel/2006/main">
          <x14:cfRule type="dataBar" id="{F1F2C708-CA11-4D7C-8C98-7738A49FDC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AZ36:XFD36 AZ28:XFD28 W36:AF36 W28:AF28 S28:T28 S36:T36 AI28 AI36 AW36 AW28</xm:sqref>
        </x14:conditionalFormatting>
        <x14:conditionalFormatting xmlns:xm="http://schemas.microsoft.com/office/excel/2006/main">
          <x14:cfRule type="dataBar" id="{C529AB4F-B400-4138-AFB9-834BC8927B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AZ55:XFD55 AZ47:XFD47 W55:AF55 W47:AF47 AI47 AI55 AW55 AW47</xm:sqref>
        </x14:conditionalFormatting>
        <x14:conditionalFormatting xmlns:xm="http://schemas.microsoft.com/office/excel/2006/main">
          <x14:cfRule type="dataBar" id="{D4A02005-7E0A-47CC-B1ED-CAEE7B14D2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AZ74:XFD74 AZ66:XFD66 W74:AF74 W66:AF66 AI66 AI74 AW74 AW66</xm:sqref>
        </x14:conditionalFormatting>
        <x14:conditionalFormatting xmlns:xm="http://schemas.microsoft.com/office/excel/2006/main">
          <x14:cfRule type="dataBar" id="{F48CA7F5-396E-4075-8F2C-9D4347E908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330FDEE4-8877-4A1A-A493-CE6AD3B687E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8898C7BE-D8A2-42B4-90F9-28CE1DC116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B180D14A-354D-4CB3-9718-9DA5B7BC7A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AE1960AD-8539-41DC-9198-ECA1007D3B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I28 I36</xm:sqref>
        </x14:conditionalFormatting>
        <x14:conditionalFormatting xmlns:xm="http://schemas.microsoft.com/office/excel/2006/main">
          <x14:cfRule type="dataBar" id="{B6CA62A7-4E73-43A7-9C8D-BE9902BFE3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8DE66D94-0661-4AF4-86B2-61D77A4F1D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6FC30D1D-4172-4280-87FF-6D0B3E37B8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BCC26A24-79A6-4608-9DF1-DE634A1CC4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1B728048-047F-4975-9352-8C970B2124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B1578180-52D6-4FEC-8A91-25ABABADC9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AH36 AH28</xm:sqref>
        </x14:conditionalFormatting>
        <x14:conditionalFormatting xmlns:xm="http://schemas.microsoft.com/office/excel/2006/main">
          <x14:cfRule type="dataBar" id="{C84D46BD-4BDC-4819-AE2E-8F5EEC55957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D74C6B25-436B-4DFA-B794-F89EEC7F8F4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C29F97A6-C840-4CC2-8FDC-8A4FF7C786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DF6E7124-BA7B-46A1-B446-84D40F7AB4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0AC93323-DB09-4B9E-AC3D-50E55ED7DE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ED746E5B-28EA-493C-B219-257D0AF0F76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C0E5E27D-52AE-46C1-BED2-9B788B5F0F2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7C635E35-2323-4200-90E9-B85DDF6A5D2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0C1F498C-74DF-4503-98A0-5177ADE72A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2EADEB4F-2BDE-447B-9755-C7F24E58A0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92E5A234-3431-44C2-8057-98E3A06764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J47:T47 J55:T55</xm:sqref>
        </x14:conditionalFormatting>
        <x14:conditionalFormatting xmlns:xm="http://schemas.microsoft.com/office/excel/2006/main">
          <x14:cfRule type="dataBar" id="{B01DBB25-B3A2-4E10-BA9F-D4B88A67905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EC9FF26A-81B7-4036-8D68-8DB7DAE4BAC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43220C34-8BC9-4D9D-94D5-C4146F125F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70395C13-DB75-48C3-A298-E3749C638C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AJ55:AV55 AK47:AV47</xm:sqref>
        </x14:conditionalFormatting>
        <x14:conditionalFormatting xmlns:xm="http://schemas.microsoft.com/office/excel/2006/main">
          <x14:cfRule type="dataBar" id="{7E679843-8A15-410E-BA52-84B0D5160E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36362884-9225-42D3-B7AB-5F2725365E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1EB9FC76-56C5-4D4B-A651-6FD44C9783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5F3ECF87-25D0-4F30-B57D-EF01D321CE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2C68D7CB-3DB9-4597-92E1-0B0E81D8FCB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BA21CA18-74B1-4F9C-856F-05A3D8C7E6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J36:R36 J28:R28</xm:sqref>
        </x14:conditionalFormatting>
        <x14:conditionalFormatting xmlns:xm="http://schemas.microsoft.com/office/excel/2006/main">
          <x14:cfRule type="dataBar" id="{BB842A51-436E-46B8-8DF7-AAC42C1EAFE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629806D8-C280-4C53-9307-075C60891A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U36 U28</xm:sqref>
        </x14:conditionalFormatting>
        <x14:conditionalFormatting xmlns:xm="http://schemas.microsoft.com/office/excel/2006/main">
          <x14:cfRule type="dataBar" id="{976AE9F6-A7CA-4E85-99DB-27D87C0D39A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CD505D32-B960-42E2-A8EA-B448213A46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F4122699-868D-4793-B626-B9384AEF03F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C8A2EC0F-4D13-4686-940D-4F932F23E1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B4A79BCD-3AC6-43AB-9410-FEEFF7A4F9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AK28:AV28 AJ36:AV36</xm:sqref>
        </x14:conditionalFormatting>
        <x14:conditionalFormatting xmlns:xm="http://schemas.microsoft.com/office/excel/2006/main">
          <x14:cfRule type="dataBar" id="{3646BDA1-5B81-4A12-B914-495E09F6C3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211156D3-3795-4748-841D-59ED6368B5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ABC50526-D399-4B28-BAF5-4EE9E43F7D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C41332F7-9869-4504-8A35-E11EF59E243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9F24206B-9BAC-4B3B-83B4-1B8E2090E75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3118F3CE-A46D-4DB2-822F-C3B0B0AFB2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5518E793-549E-43E8-8C79-C953A11331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9695BA72-E67A-45A3-A2C3-056B2D7BC5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49FA31C9-9F91-4146-86A1-7032F03B5C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182675B3-DEDD-4C48-B6BC-D183273424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J74:S74 J66:S66</xm:sqref>
        </x14:conditionalFormatting>
        <x14:conditionalFormatting xmlns:xm="http://schemas.microsoft.com/office/excel/2006/main">
          <x14:cfRule type="dataBar" id="{335E89D1-332C-4894-A2C3-61E83B92A9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E17780B5-2832-4C6F-8EE3-885B019A92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T66 T74</xm:sqref>
        </x14:conditionalFormatting>
        <x14:conditionalFormatting xmlns:xm="http://schemas.microsoft.com/office/excel/2006/main">
          <x14:cfRule type="dataBar" id="{0150DB62-45A4-46C1-9C35-48B7AEA16BE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C091050A-4788-48A2-9103-9776FBBDA3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BBDA847A-68AE-464F-8F86-6A1B1F429D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3259C7B1-D691-4573-B815-F51C319000C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B2EED779-24A4-48FB-9E0A-BBDB14EB9E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0DA07C76-6BA0-4AF5-A152-9AB7CE56DD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AK66:AV66 AJ74:AV74</xm:sqref>
        </x14:conditionalFormatting>
        <x14:conditionalFormatting xmlns:xm="http://schemas.microsoft.com/office/excel/2006/main">
          <x14:cfRule type="dataBar" id="{16810575-CD26-4BEE-A251-2E58ADA9D9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E448B611-1DD5-4EC1-A1D3-D1B70A45B4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E91B2ADF-FF43-4BC5-AF82-50DF5BEE48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7A94741D-B127-40B2-BC93-BD62C69479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6A4348B1-1136-4CF6-8666-C50579E3A20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C77680BF-C25C-4EE3-93B2-4D9AEA1CBB1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972FF80F-5C46-47ED-BE41-34E246A610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EB626263-29ED-4C43-922B-707AE7DB5F3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FEC2EDBD-1571-4AB2-9FD4-EF63814F6B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853469A8-A33C-4C45-BBBA-24722C7A7A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J17:R17 J9:R9</xm:sqref>
        </x14:conditionalFormatting>
        <x14:conditionalFormatting xmlns:xm="http://schemas.microsoft.com/office/excel/2006/main">
          <x14:cfRule type="dataBar" id="{0697C309-94B5-410C-A9F6-5FC6C2D776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D7C3BCCB-73A6-409F-BCD2-A4BD9A004E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U17 U9</xm:sqref>
        </x14:conditionalFormatting>
        <x14:conditionalFormatting xmlns:xm="http://schemas.microsoft.com/office/excel/2006/main">
          <x14:cfRule type="dataBar" id="{7941FE81-7AEF-4508-92A7-D0F1D9BCBD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00C2C647-728A-4732-8222-14B0514A26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6CFAC82B-1069-4D60-8043-EB386D7CD3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89A5039D-6473-4EFF-9933-FEB8A63E3B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29FCFB9F-1845-4C0D-A2F9-3333AF3CE59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AK9:AV9 AJ17:AV17</xm:sqref>
        </x14:conditionalFormatting>
        <x14:conditionalFormatting xmlns:xm="http://schemas.microsoft.com/office/excel/2006/main">
          <x14:cfRule type="dataBar" id="{0DC0109F-B918-4022-B4D9-77187130D7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52A86D0E-0AEB-456C-A8B9-4E36E3DED7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A81DD8C8-FAAA-43F7-BFCF-5C18066D2F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89730B50-7196-41E7-B66A-D792B5AE850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29C8EE9D-4645-450A-8819-EA0E559D62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3C113100-88E7-4A1B-9490-7B18BD41B9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01F59FE5-2063-4CCE-B3C5-4DD88E5F28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DE1B2639-0AF2-426D-B021-5C8A882204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EB854636-EA97-469B-98E3-F88F4166F1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  <x14:conditionalFormatting xmlns:xm="http://schemas.microsoft.com/office/excel/2006/main">
          <x14:cfRule type="dataBar" id="{AA6411F6-0C6D-40D7-9E2D-C76F9050C23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H28 H36</xm:sqref>
        </x14:conditionalFormatting>
        <x14:conditionalFormatting xmlns:xm="http://schemas.microsoft.com/office/excel/2006/main">
          <x14:cfRule type="dataBar" id="{D97088AB-50FF-47B1-825B-FB2095C526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H55 H47</xm:sqref>
        </x14:conditionalFormatting>
        <x14:conditionalFormatting xmlns:xm="http://schemas.microsoft.com/office/excel/2006/main">
          <x14:cfRule type="dataBar" id="{D1B731BC-6478-4F44-A6AC-E87B896F6E5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 H74</xm:sqref>
        </x14:conditionalFormatting>
        <x14:conditionalFormatting xmlns:xm="http://schemas.microsoft.com/office/excel/2006/main">
          <x14:cfRule type="dataBar" id="{9F1A3F1B-4CAE-4ED7-8A99-F594E87419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EA0BF5BE-961A-4E2E-823E-27C1E363B65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B2013237-5297-433A-B757-F53725AACFD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7EAD96FD-575B-4A0D-97E3-14240E1E8C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74291888-3346-405B-9356-D2F67A1F06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069278A9-EE08-45D2-8E8E-32A18D6857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293E1A99-6440-4E07-9EED-8357306532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348A5E02-2BE4-4E4C-983A-94F20DE974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4BCCD069-FEA7-449A-8B73-E048F41F28E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7274CC34-E08C-4E92-A2C4-833DB012B00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2117E6F0-9FED-4281-885A-1BE77AAABBE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3071D3C7-B95C-4E01-95FE-5F8B6C392CB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AF058F85-E1C4-4ED3-8EBA-BF13FF2C84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CF516198-2C2B-46AB-8927-AAFAB5427D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C97CD685-0303-4DDE-BE20-102D6737D1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87ECA944-4448-4EF3-B54E-9285A5C979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FF2BBB98-9449-4F5A-88D5-564271FE1D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40CCC-2A21-4D0E-A889-0C4D107A7C9A}">
  <dimension ref="A1:AY79"/>
  <sheetViews>
    <sheetView zoomScale="70" zoomScaleNormal="70" workbookViewId="0"/>
  </sheetViews>
  <sheetFormatPr defaultRowHeight="14.5" x14ac:dyDescent="0.35"/>
  <cols>
    <col min="23" max="23" width="8.6328125" customWidth="1"/>
  </cols>
  <sheetData>
    <row r="1" spans="1:51" ht="26" x14ac:dyDescent="0.6">
      <c r="A1" s="35" t="s">
        <v>83</v>
      </c>
    </row>
    <row r="3" spans="1:51" x14ac:dyDescent="0.35">
      <c r="A3" t="s">
        <v>37</v>
      </c>
      <c r="J3" t="s">
        <v>114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6.9634671137320289E-2</v>
      </c>
      <c r="C7" s="14"/>
      <c r="D7" s="14"/>
      <c r="E7" s="14"/>
      <c r="F7" s="14"/>
      <c r="G7" s="14"/>
      <c r="H7" s="14">
        <f>MAX(B7:G7)</f>
        <v>6.9634671137320289E-2</v>
      </c>
      <c r="J7" s="15">
        <v>-0.30869501153006185</v>
      </c>
      <c r="K7" s="15">
        <v>-0.29847419288584442</v>
      </c>
      <c r="L7" s="15">
        <v>-0.26858663751538936</v>
      </c>
      <c r="O7" s="10"/>
      <c r="V7" s="9"/>
      <c r="X7" s="9"/>
      <c r="Y7" s="11" t="s">
        <v>19</v>
      </c>
      <c r="Z7" s="16">
        <v>6.9634671137320289E-2</v>
      </c>
      <c r="AA7" s="16">
        <v>6.9634671137320289E-2</v>
      </c>
      <c r="AB7" s="16"/>
      <c r="AC7" s="16"/>
      <c r="AD7" s="11"/>
      <c r="AE7" s="11"/>
      <c r="AF7" s="11"/>
      <c r="AG7" s="14">
        <f>MAX(AA7:AF7)</f>
        <v>6.9634671137320289E-2</v>
      </c>
      <c r="AH7" s="11"/>
      <c r="AI7" s="11"/>
      <c r="AJ7" s="9" t="s">
        <v>19</v>
      </c>
      <c r="AK7" s="15">
        <v>-0.24478836897302442</v>
      </c>
      <c r="AL7" s="15">
        <v>-0.15386015108547016</v>
      </c>
      <c r="AM7" s="15">
        <v>-0.30869501153006185</v>
      </c>
      <c r="AN7" s="15">
        <v>-0.30869501153006185</v>
      </c>
      <c r="AO7" s="15">
        <v>-0.26723136090513971</v>
      </c>
      <c r="AP7" s="15">
        <v>-0.18212064815841444</v>
      </c>
      <c r="AQ7" s="15">
        <v>-0.29847419288584442</v>
      </c>
      <c r="AR7" s="15">
        <v>-0.29847419288584442</v>
      </c>
      <c r="AS7" s="15">
        <v>-0.21464722667192859</v>
      </c>
      <c r="AT7" s="15">
        <v>-9.0785576774447402E-2</v>
      </c>
      <c r="AU7" s="15">
        <v>-0.26858663751538936</v>
      </c>
      <c r="AV7" s="15">
        <v>-0.26858663751538936</v>
      </c>
      <c r="AW7" s="9"/>
      <c r="AX7" s="9"/>
    </row>
    <row r="8" spans="1:51" s="17" customFormat="1" ht="15.5" x14ac:dyDescent="0.35">
      <c r="A8" s="17" t="s">
        <v>20</v>
      </c>
      <c r="B8" s="18">
        <v>4.8489874244027472E-3</v>
      </c>
      <c r="C8" s="18"/>
      <c r="D8" s="18"/>
      <c r="E8" s="18"/>
      <c r="F8" s="18"/>
      <c r="G8" s="18"/>
      <c r="J8" s="19">
        <v>9.5292610143545023E-2</v>
      </c>
      <c r="K8" s="19">
        <v>8.9086843818856259E-2</v>
      </c>
      <c r="L8" s="19">
        <v>7.2138781851823153E-2</v>
      </c>
      <c r="O8" s="20"/>
      <c r="V8" s="55">
        <f>AVERAGE(J9:S9)</f>
        <v>8.5506078604741464</v>
      </c>
      <c r="W8"/>
      <c r="X8" s="21"/>
      <c r="Y8" s="22" t="s">
        <v>20</v>
      </c>
      <c r="Z8" s="23">
        <v>4.8489874244027472E-3</v>
      </c>
      <c r="AA8" s="23">
        <v>4.8489874244027472E-3</v>
      </c>
      <c r="AB8" s="23"/>
      <c r="AC8" s="23"/>
      <c r="AD8" s="22"/>
      <c r="AE8" s="22"/>
      <c r="AF8" s="22"/>
      <c r="AH8" s="42">
        <f>AVERAGE(Z9:AF9)</f>
        <v>0.4848987424402747</v>
      </c>
      <c r="AI8" s="22"/>
      <c r="AJ8" s="21" t="s">
        <v>20</v>
      </c>
      <c r="AK8" s="19">
        <v>5.992134558447354E-2</v>
      </c>
      <c r="AL8" s="19">
        <v>2.3672946092043703E-2</v>
      </c>
      <c r="AM8" s="19">
        <v>9.5292610143545023E-2</v>
      </c>
      <c r="AN8" s="19">
        <v>9.5292610143545023E-2</v>
      </c>
      <c r="AO8" s="19">
        <v>7.1412600251213029E-2</v>
      </c>
      <c r="AP8" s="19">
        <v>3.3167930485640984E-2</v>
      </c>
      <c r="AQ8" s="19">
        <v>8.9086843818856259E-2</v>
      </c>
      <c r="AR8" s="19">
        <v>8.9086843818856259E-2</v>
      </c>
      <c r="AS8" s="19">
        <v>4.607343191795029E-2</v>
      </c>
      <c r="AT8" s="19">
        <v>8.2420209502690831E-3</v>
      </c>
      <c r="AU8" s="19">
        <v>7.2138781851823153E-2</v>
      </c>
      <c r="AV8" s="19">
        <v>7.2138781851823153E-2</v>
      </c>
      <c r="AW8" s="21"/>
      <c r="AX8" s="21"/>
      <c r="AY8" s="55">
        <f>AVERAGE(AK9:AV9)</f>
        <v>6.2960562242503286</v>
      </c>
    </row>
    <row r="9" spans="1:51" s="25" customFormat="1" ht="15.5" x14ac:dyDescent="0.35">
      <c r="A9" s="24" t="s">
        <v>21</v>
      </c>
      <c r="B9" s="24">
        <v>0.4848987424402747</v>
      </c>
      <c r="C9" s="24"/>
      <c r="D9" s="24"/>
      <c r="E9" s="24"/>
      <c r="F9" s="24"/>
      <c r="G9" s="24"/>
      <c r="H9" s="25">
        <f>MAX(B9:G9)</f>
        <v>0.4848987424402747</v>
      </c>
      <c r="I9" s="29"/>
      <c r="J9" s="24">
        <v>9.5292610143545016</v>
      </c>
      <c r="K9" s="24">
        <v>8.9086843818856263</v>
      </c>
      <c r="L9" s="24">
        <v>7.2138781851823151</v>
      </c>
      <c r="N9" s="26"/>
      <c r="O9" s="27"/>
      <c r="U9" s="25">
        <f>MAX(J9:S9)</f>
        <v>9.5292610143545016</v>
      </c>
      <c r="V9" s="60">
        <f>STDEV(J9:S9)</f>
        <v>1.1985046966098829</v>
      </c>
      <c r="W9"/>
      <c r="X9" s="26"/>
      <c r="Y9" s="25" t="s">
        <v>21</v>
      </c>
      <c r="Z9" s="24">
        <v>0.4848987424402747</v>
      </c>
      <c r="AA9" s="24">
        <v>0.4848987424402747</v>
      </c>
      <c r="AB9" s="24"/>
      <c r="AC9" s="24"/>
      <c r="AD9" s="28"/>
      <c r="AE9" s="29"/>
      <c r="AF9" s="29"/>
      <c r="AG9" s="25">
        <f>MAX(Z9:AF9)</f>
        <v>0.4848987424402747</v>
      </c>
      <c r="AH9" s="29">
        <f>STDEV(Z9:AF9)</f>
        <v>0</v>
      </c>
      <c r="AI9" s="29"/>
      <c r="AJ9" s="26" t="s">
        <v>21</v>
      </c>
      <c r="AK9" s="24">
        <v>5.9921345584473542</v>
      </c>
      <c r="AL9" s="24">
        <v>2.3672946092043703</v>
      </c>
      <c r="AM9" s="24">
        <v>9.5292610143545016</v>
      </c>
      <c r="AN9" s="24">
        <v>9.5292610143545016</v>
      </c>
      <c r="AO9" s="24">
        <v>7.1412600251213032</v>
      </c>
      <c r="AP9" s="24">
        <v>3.3167930485640982</v>
      </c>
      <c r="AQ9" s="24">
        <v>8.9086843818856263</v>
      </c>
      <c r="AR9" s="24">
        <v>8.9086843818856263</v>
      </c>
      <c r="AS9" s="24">
        <v>4.6073431917950289</v>
      </c>
      <c r="AT9" s="24">
        <v>0.82420209502690833</v>
      </c>
      <c r="AU9" s="24">
        <v>7.2138781851823151</v>
      </c>
      <c r="AV9" s="24">
        <v>7.2138781851823151</v>
      </c>
      <c r="AW9" s="26"/>
      <c r="AX9" s="26">
        <f>MAX(AK9:AV9)</f>
        <v>9.5292610143545016</v>
      </c>
      <c r="AY9" s="60">
        <f>STDEV(AK9:AV9)</f>
        <v>2.9256627310262289</v>
      </c>
    </row>
    <row r="10" spans="1:51" x14ac:dyDescent="0.35">
      <c r="A10" t="s">
        <v>111</v>
      </c>
      <c r="B10" s="14">
        <v>0.40361576554684875</v>
      </c>
      <c r="C10" s="14"/>
      <c r="D10" s="14"/>
      <c r="E10" s="14"/>
      <c r="F10" s="14"/>
      <c r="G10" s="14"/>
      <c r="H10" s="14">
        <f>HLOOKUP(H9,B9:G10,2)</f>
        <v>0.40361576554684875</v>
      </c>
      <c r="I10" s="9"/>
      <c r="J10" s="14">
        <v>3.0018036487015231E-4</v>
      </c>
      <c r="K10" s="14">
        <v>4.837957344819087E-4</v>
      </c>
      <c r="L10" s="14">
        <v>1.7726230954584689E-3</v>
      </c>
      <c r="N10" s="9"/>
      <c r="O10" s="30"/>
      <c r="P10" s="14"/>
      <c r="Q10" s="14"/>
      <c r="R10" s="14"/>
      <c r="S10" s="14"/>
      <c r="T10" s="14"/>
      <c r="U10" s="14">
        <f>HLOOKUP(U9,J9:L10,2)</f>
        <v>1.7726230954584689E-3</v>
      </c>
      <c r="V10" s="61">
        <f>V9*100/V8/100</f>
        <v>0.14016602283330809</v>
      </c>
      <c r="X10" s="15"/>
      <c r="Y10" t="s">
        <v>111</v>
      </c>
      <c r="Z10" s="14">
        <v>0.40361576554684875</v>
      </c>
      <c r="AA10" s="14">
        <v>0.47602394038128115</v>
      </c>
      <c r="AB10" s="14"/>
      <c r="AC10" s="14"/>
      <c r="AD10" s="31"/>
      <c r="AE10" s="16"/>
      <c r="AF10" s="16"/>
      <c r="AG10" s="14">
        <v>0.63176201732199577</v>
      </c>
      <c r="AH10" s="56">
        <f>AH9*100/AH8/100</f>
        <v>0</v>
      </c>
      <c r="AI10" s="31"/>
      <c r="AJ10" s="9" t="s">
        <v>111</v>
      </c>
      <c r="AK10" s="14">
        <v>2.9032001231036344E-3</v>
      </c>
      <c r="AL10" s="14">
        <v>0.11358442011527602</v>
      </c>
      <c r="AM10" s="14">
        <v>1.4231356102652792E-4</v>
      </c>
      <c r="AN10" s="14">
        <v>1.4231356102652792E-4</v>
      </c>
      <c r="AO10" s="14">
        <v>1.1112826652139463E-3</v>
      </c>
      <c r="AP10" s="14">
        <v>6.0452713070024505E-2</v>
      </c>
      <c r="AQ10" s="14">
        <v>2.4068223853874354E-4</v>
      </c>
      <c r="AR10" s="14">
        <v>2.4068223853874354E-4</v>
      </c>
      <c r="AS10" s="14">
        <v>9.2763864468894484E-3</v>
      </c>
      <c r="AT10" s="14">
        <v>0.35237861259888492</v>
      </c>
      <c r="AU10" s="14">
        <v>1.0043865671025755E-3</v>
      </c>
      <c r="AV10" s="14">
        <v>1.0043865671025755E-3</v>
      </c>
      <c r="AW10" s="15"/>
      <c r="AX10" s="14">
        <f>HLOOKUP(AX9,AK9:AV10,2)</f>
        <v>1.0043865671025755E-3</v>
      </c>
      <c r="AY10" s="61">
        <f>AY9*100/AY8/100</f>
        <v>0.46468179870401127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124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129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105</v>
      </c>
      <c r="J15" s="9">
        <v>132</v>
      </c>
      <c r="K15" s="9">
        <v>132</v>
      </c>
      <c r="L15" s="9">
        <v>131</v>
      </c>
      <c r="N15" s="9"/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131</v>
      </c>
      <c r="AL15" s="9">
        <v>106</v>
      </c>
      <c r="AM15" s="9">
        <v>132</v>
      </c>
      <c r="AN15" s="9">
        <v>132</v>
      </c>
      <c r="AO15" s="9">
        <v>132</v>
      </c>
      <c r="AP15" s="9">
        <v>105</v>
      </c>
      <c r="AQ15" s="9">
        <v>132</v>
      </c>
      <c r="AR15" s="9">
        <v>132</v>
      </c>
      <c r="AS15" s="9">
        <v>130</v>
      </c>
      <c r="AT15" s="9">
        <v>106</v>
      </c>
      <c r="AU15" s="9">
        <v>131</v>
      </c>
      <c r="AV15" s="9">
        <v>131</v>
      </c>
      <c r="AW15" s="9"/>
      <c r="AX15" s="9"/>
    </row>
    <row r="16" spans="1:51" ht="15.5" x14ac:dyDescent="0.35">
      <c r="A16" s="30" t="s">
        <v>33</v>
      </c>
      <c r="B16">
        <v>61</v>
      </c>
      <c r="J16" s="9">
        <v>71</v>
      </c>
      <c r="K16" s="9">
        <v>64</v>
      </c>
      <c r="L16" s="9">
        <v>69</v>
      </c>
      <c r="N16" s="9"/>
      <c r="V16" s="55">
        <f>AVERAGE(J17:S17)</f>
        <v>51.648160999306043</v>
      </c>
      <c r="W16" s="9"/>
      <c r="X16" s="9"/>
      <c r="Y16" s="31" t="s">
        <v>33</v>
      </c>
      <c r="Z16" s="11">
        <v>61</v>
      </c>
      <c r="AA16" s="11">
        <v>61</v>
      </c>
      <c r="AB16" s="11"/>
      <c r="AC16" s="11"/>
      <c r="AD16" s="9"/>
      <c r="AE16" s="9"/>
      <c r="AF16" s="9"/>
      <c r="AH16" s="42">
        <f>AVERAGE(Z17:AF17)</f>
        <v>58.095238095238095</v>
      </c>
      <c r="AI16" s="11"/>
      <c r="AJ16" s="33" t="s">
        <v>33</v>
      </c>
      <c r="AK16" s="9">
        <v>66</v>
      </c>
      <c r="AL16" s="9">
        <v>59</v>
      </c>
      <c r="AM16" s="9">
        <v>71</v>
      </c>
      <c r="AN16" s="9">
        <v>71</v>
      </c>
      <c r="AO16" s="9">
        <v>62</v>
      </c>
      <c r="AP16" s="9">
        <v>48</v>
      </c>
      <c r="AQ16" s="9">
        <v>64</v>
      </c>
      <c r="AR16" s="9">
        <v>64</v>
      </c>
      <c r="AS16" s="9">
        <v>65</v>
      </c>
      <c r="AT16" s="9">
        <v>62</v>
      </c>
      <c r="AU16" s="9">
        <v>69</v>
      </c>
      <c r="AV16" s="9">
        <v>69</v>
      </c>
      <c r="AW16" s="9"/>
      <c r="AX16" s="9"/>
      <c r="AY16" s="55">
        <f>AVERAGE(AK17:AV17)</f>
        <v>51.425464288779857</v>
      </c>
    </row>
    <row r="17" spans="1:51" s="24" customFormat="1" ht="15.5" x14ac:dyDescent="0.35">
      <c r="A17" s="34" t="s">
        <v>34</v>
      </c>
      <c r="B17" s="24">
        <v>58.095238095238095</v>
      </c>
      <c r="H17" s="25">
        <f>MAX(B17:G17)</f>
        <v>58.095238095238095</v>
      </c>
      <c r="J17" s="24">
        <v>53.787878787878789</v>
      </c>
      <c r="K17" s="24">
        <v>48.484848484848484</v>
      </c>
      <c r="L17" s="24">
        <v>52.671755725190842</v>
      </c>
      <c r="U17" s="25">
        <f>MAX(J17:S17)</f>
        <v>53.787878787878789</v>
      </c>
      <c r="V17" s="60">
        <f>STDEV(J17:S17)</f>
        <v>2.7957722047510969</v>
      </c>
      <c r="Y17" s="34" t="s">
        <v>34</v>
      </c>
      <c r="Z17" s="24">
        <v>58.095238095238095</v>
      </c>
      <c r="AA17" s="24">
        <v>58.095238095238095</v>
      </c>
      <c r="AG17" s="25">
        <f>MAX(Z17:AF17)</f>
        <v>58.095238095238095</v>
      </c>
      <c r="AH17" s="29">
        <f>STDEV(Z17:AF17)</f>
        <v>0</v>
      </c>
      <c r="AJ17" s="34" t="s">
        <v>34</v>
      </c>
      <c r="AK17" s="24">
        <v>50.381679389312978</v>
      </c>
      <c r="AL17" s="24">
        <v>55.660377358490564</v>
      </c>
      <c r="AM17" s="24">
        <v>53.787878787878789</v>
      </c>
      <c r="AN17" s="24">
        <v>53.787878787878789</v>
      </c>
      <c r="AO17" s="24">
        <v>46.969696969696969</v>
      </c>
      <c r="AP17" s="24">
        <v>45.714285714285715</v>
      </c>
      <c r="AQ17" s="24">
        <v>48.484848484848484</v>
      </c>
      <c r="AR17" s="24">
        <v>48.484848484848484</v>
      </c>
      <c r="AS17" s="24">
        <v>50</v>
      </c>
      <c r="AT17" s="24">
        <v>58.490566037735846</v>
      </c>
      <c r="AU17" s="24">
        <v>52.671755725190842</v>
      </c>
      <c r="AV17" s="24">
        <v>52.671755725190842</v>
      </c>
      <c r="AX17" s="26">
        <f>MAX(AK17:AV17)</f>
        <v>58.490566037735846</v>
      </c>
      <c r="AY17" s="60">
        <f>STDEV(AK17:AV17)</f>
        <v>3.7538579152934926</v>
      </c>
    </row>
    <row r="18" spans="1:51" x14ac:dyDescent="0.35">
      <c r="A18" t="s">
        <v>119</v>
      </c>
      <c r="B18" s="52" t="str">
        <f>IF(B17&lt;(50+(1.654*50)/SQRT(B15)),"n.s.","")</f>
        <v/>
      </c>
      <c r="G18" s="9"/>
      <c r="H18" s="14" t="str">
        <f>HLOOKUP(H17,B17:G18,2)</f>
        <v/>
      </c>
      <c r="J18" s="52" t="s">
        <v>125</v>
      </c>
      <c r="K18" s="52" t="s">
        <v>125</v>
      </c>
      <c r="L18" s="52" t="s">
        <v>125</v>
      </c>
      <c r="N18" s="9"/>
      <c r="U18" s="14" t="str">
        <f>HLOOKUP(U17,J17:L18,2)</f>
        <v>n.s.</v>
      </c>
      <c r="V18" s="61">
        <f>V17*100/V16/100</f>
        <v>5.413110845880189E-2</v>
      </c>
      <c r="W18" s="9"/>
      <c r="X18" s="9"/>
      <c r="Y18" t="s">
        <v>119</v>
      </c>
      <c r="Z18" s="52" t="str">
        <f>IF(Z17&lt;(50+(1.654*50)/SQRT(Z15)),"n.s.","")</f>
        <v/>
      </c>
      <c r="AA18" s="52" t="str">
        <f>IF(AA17&lt;(50+(1.654*50)/SQRT(AA15)),"n.s.","")</f>
        <v/>
      </c>
      <c r="AB18" s="11"/>
      <c r="AC18" s="11"/>
      <c r="AD18" s="11"/>
      <c r="AE18" s="11"/>
      <c r="AF18" s="11"/>
      <c r="AG18" s="14" t="str">
        <f>HLOOKUP(AG17,Z17:AF18,2)</f>
        <v/>
      </c>
      <c r="AH18" s="56">
        <f>AH17*100/AH16/100</f>
        <v>0</v>
      </c>
      <c r="AI18" s="11"/>
      <c r="AJ18" s="11"/>
      <c r="AK18" s="52" t="s">
        <v>125</v>
      </c>
      <c r="AL18" s="52" t="s">
        <v>125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126</v>
      </c>
      <c r="AU18" s="52" t="s">
        <v>125</v>
      </c>
      <c r="AV18" s="52" t="s">
        <v>125</v>
      </c>
      <c r="AW18" s="9"/>
      <c r="AX18" s="14"/>
      <c r="AY18" s="61">
        <f>AY17*100/AY16/100</f>
        <v>7.2996091862461213E-2</v>
      </c>
    </row>
    <row r="19" spans="1:51" ht="15.5" x14ac:dyDescent="0.35">
      <c r="J19" s="24">
        <v>46.212121212121211</v>
      </c>
      <c r="K19" s="24">
        <v>51.515151515151516</v>
      </c>
      <c r="L19" s="24">
        <v>47.328244274809158</v>
      </c>
      <c r="N19" s="9"/>
      <c r="U19" s="47">
        <f>MAX(J19:S19)</f>
        <v>51.515151515151516</v>
      </c>
      <c r="V19" s="57">
        <f>AVERAGE(J19:S19)</f>
        <v>48.351839000693957</v>
      </c>
      <c r="AJ19" s="34" t="s">
        <v>127</v>
      </c>
      <c r="AK19" s="24">
        <v>49.618320610687022</v>
      </c>
      <c r="AL19" s="24">
        <v>44.339622641509436</v>
      </c>
      <c r="AM19" s="24">
        <v>46.212121212121211</v>
      </c>
      <c r="AN19" s="24">
        <v>46.212121212121211</v>
      </c>
      <c r="AO19" s="24">
        <v>53.030303030303031</v>
      </c>
      <c r="AP19" s="24">
        <v>54.285714285714285</v>
      </c>
      <c r="AQ19" s="24">
        <v>51.515151515151516</v>
      </c>
      <c r="AR19" s="24">
        <v>51.515151515151516</v>
      </c>
      <c r="AS19" s="24">
        <v>50</v>
      </c>
      <c r="AT19" s="24">
        <v>41.509433962264154</v>
      </c>
      <c r="AU19" s="24">
        <v>47.328244274809158</v>
      </c>
      <c r="AV19" s="24">
        <v>47.328244274809158</v>
      </c>
      <c r="AX19" s="47">
        <f>MAX(AK19:AV19)</f>
        <v>54.285714285714285</v>
      </c>
      <c r="AY19" s="57">
        <f>AVERAGE(AK19:AV19)</f>
        <v>48.574535711220143</v>
      </c>
    </row>
    <row r="20" spans="1:51" x14ac:dyDescent="0.35">
      <c r="J20" t="s">
        <v>125</v>
      </c>
      <c r="K20" t="s">
        <v>125</v>
      </c>
      <c r="L20" t="s">
        <v>125</v>
      </c>
      <c r="N20" s="9"/>
      <c r="U20" s="48" t="str">
        <f>HLOOKUP(U19,J19:L20,2)</f>
        <v>n.s.</v>
      </c>
      <c r="V20" s="65">
        <f>STDEV(J19:S19)</f>
        <v>2.7957722047510969</v>
      </c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125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X20" s="48" t="str">
        <f>HLOOKUP(AX19,AK19:AV20,2)</f>
        <v>n.s.</v>
      </c>
      <c r="AY20" s="65">
        <f>STDEV(AK19:AV19)</f>
        <v>3.7538579152934926</v>
      </c>
    </row>
    <row r="21" spans="1:51" x14ac:dyDescent="0.35">
      <c r="U21" s="49"/>
      <c r="V21" s="66">
        <f>V20*100/V19/100</f>
        <v>5.7821424428364993E-2</v>
      </c>
      <c r="AJ21" s="11"/>
      <c r="AK21" s="11"/>
      <c r="AL21" s="11"/>
      <c r="AM21" s="11"/>
      <c r="AN21" s="9"/>
      <c r="AO21" s="9"/>
      <c r="AP21" s="9"/>
      <c r="AQ21" s="9"/>
      <c r="AR21" s="9"/>
      <c r="AS21" s="9"/>
      <c r="AT21" s="9"/>
      <c r="AU21" s="9"/>
      <c r="AV21" s="9"/>
      <c r="AX21" s="49"/>
      <c r="AY21" s="66">
        <f>AY20*100/AY19/100</f>
        <v>7.7280366355131122E-2</v>
      </c>
    </row>
    <row r="22" spans="1:51" x14ac:dyDescent="0.35">
      <c r="A22" t="s">
        <v>38</v>
      </c>
      <c r="V22" s="9"/>
      <c r="AJ22" s="11"/>
      <c r="AK22" s="11"/>
      <c r="AL22" s="11"/>
      <c r="AM22" s="11"/>
      <c r="AN22" s="9"/>
      <c r="AO22" s="9"/>
      <c r="AP22" s="9"/>
      <c r="AQ22" s="9"/>
      <c r="AR22" s="9"/>
      <c r="AS22" s="9"/>
      <c r="AT22" s="9"/>
      <c r="AU22" s="9"/>
      <c r="AV22" s="9"/>
      <c r="AX22" s="9"/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U23"/>
      <c r="V23" s="9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9"/>
      <c r="AY23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0.48614447513891451</v>
      </c>
      <c r="C26" s="14">
        <v>0.23382325593967646</v>
      </c>
      <c r="D26" s="14"/>
      <c r="E26" s="14">
        <v>0.17817410869676617</v>
      </c>
      <c r="F26" s="14"/>
      <c r="G26" s="14"/>
      <c r="H26" s="14">
        <f>MAX(B26:G26)</f>
        <v>0.48614447513891451</v>
      </c>
      <c r="J26" s="15">
        <v>-0.35801690409160702</v>
      </c>
      <c r="K26" s="15">
        <v>-0.28727935097443624</v>
      </c>
      <c r="L26" s="15">
        <v>-0.31470802404787174</v>
      </c>
      <c r="O26" s="10"/>
      <c r="V26" s="9"/>
      <c r="W26" s="9"/>
      <c r="X26" s="9"/>
      <c r="Y26" s="11" t="s">
        <v>19</v>
      </c>
      <c r="Z26" s="16">
        <v>0.51875487857409208</v>
      </c>
      <c r="AA26" s="16">
        <v>0.40954223050869948</v>
      </c>
      <c r="AB26" s="16">
        <v>0.23278879294434524</v>
      </c>
      <c r="AC26" s="16"/>
      <c r="AD26" s="11"/>
      <c r="AE26" s="11"/>
      <c r="AF26" s="11"/>
      <c r="AG26" s="14">
        <f>MAX(AA26:AF26)</f>
        <v>0.40954223050869948</v>
      </c>
      <c r="AH26" s="11"/>
      <c r="AI26" s="11"/>
      <c r="AJ26" s="9" t="s">
        <v>19</v>
      </c>
      <c r="AK26" s="15">
        <v>-0.23285391267052222</v>
      </c>
      <c r="AL26" s="15">
        <v>-0.38362924351220945</v>
      </c>
      <c r="AM26" s="15">
        <v>-0.32961578253352375</v>
      </c>
      <c r="AN26" s="15">
        <v>-0.35801690409160702</v>
      </c>
      <c r="AO26" s="15">
        <v>-9.6126210980359769E-2</v>
      </c>
      <c r="AP26" s="15">
        <v>-0.34487713447276575</v>
      </c>
      <c r="AQ26" s="15">
        <v>-0.29187921674898326</v>
      </c>
      <c r="AR26" s="15">
        <v>-0.28727935097443624</v>
      </c>
      <c r="AS26" s="15">
        <v>-0.20987508859337703</v>
      </c>
      <c r="AT26" s="15">
        <v>-0.34523457004925778</v>
      </c>
      <c r="AU26" s="15">
        <v>-0.27511252057027724</v>
      </c>
      <c r="AV26" s="15">
        <v>-0.31470802404787174</v>
      </c>
      <c r="AW26" s="9"/>
      <c r="AX26" s="9"/>
    </row>
    <row r="27" spans="1:51" s="17" customFormat="1" ht="15.5" x14ac:dyDescent="0.35">
      <c r="A27" s="17" t="s">
        <v>20</v>
      </c>
      <c r="B27" s="18">
        <v>0.23633645070809067</v>
      </c>
      <c r="C27" s="18">
        <v>5.4673315018231444E-2</v>
      </c>
      <c r="D27" s="18"/>
      <c r="E27" s="18">
        <v>3.1746013009887046E-2</v>
      </c>
      <c r="F27" s="18"/>
      <c r="G27" s="18"/>
      <c r="I27" s="24">
        <f>AVERAGE(B28:G28)</f>
        <v>10.758525957873639</v>
      </c>
      <c r="J27" s="19">
        <v>0.12817610361533893</v>
      </c>
      <c r="K27" s="19">
        <v>8.2529425496293315E-2</v>
      </c>
      <c r="L27" s="19">
        <v>9.9041140400115815E-2</v>
      </c>
      <c r="O27" s="20"/>
      <c r="V27" s="55">
        <f>AVERAGE(J28:S28)</f>
        <v>10.324888983724936</v>
      </c>
      <c r="W27" s="21"/>
      <c r="X27" s="21"/>
      <c r="Y27" s="22" t="s">
        <v>20</v>
      </c>
      <c r="Z27" s="23">
        <v>0.26910662404442104</v>
      </c>
      <c r="AA27" s="23">
        <v>0.16772483857004072</v>
      </c>
      <c r="AB27" s="23">
        <v>5.4190622120485241E-2</v>
      </c>
      <c r="AC27" s="23"/>
      <c r="AD27" s="22"/>
      <c r="AE27" s="22"/>
      <c r="AF27" s="22"/>
      <c r="AH27" s="42">
        <f>AVERAGE(Z28:AF28)</f>
        <v>16.367402824498232</v>
      </c>
      <c r="AI27" s="22"/>
      <c r="AJ27" s="21" t="s">
        <v>20</v>
      </c>
      <c r="AK27" s="19">
        <v>5.4220944645971186E-2</v>
      </c>
      <c r="AL27" s="19">
        <v>0.1471713964777501</v>
      </c>
      <c r="AM27" s="19">
        <v>0.10864656409518722</v>
      </c>
      <c r="AN27" s="19">
        <v>0.12817610361533893</v>
      </c>
      <c r="AO27" s="19">
        <v>9.2402484374406388E-3</v>
      </c>
      <c r="AP27" s="19">
        <v>0.11894023788214615</v>
      </c>
      <c r="AQ27" s="19">
        <v>8.5193477169999948E-2</v>
      </c>
      <c r="AR27" s="19">
        <v>8.2529425496293315E-2</v>
      </c>
      <c r="AS27" s="19">
        <v>4.404755281207786E-2</v>
      </c>
      <c r="AT27" s="19">
        <v>0.11918690835709587</v>
      </c>
      <c r="AU27" s="19">
        <v>7.5686898974531222E-2</v>
      </c>
      <c r="AV27" s="19">
        <v>9.9041140400115815E-2</v>
      </c>
      <c r="AW27" s="21"/>
      <c r="AX27" s="21"/>
      <c r="AY27" s="55">
        <f>AVERAGE(AK28:AV28)</f>
        <v>8.9340074863662355</v>
      </c>
    </row>
    <row r="28" spans="1:51" s="25" customFormat="1" ht="15.5" x14ac:dyDescent="0.35">
      <c r="A28" s="24" t="s">
        <v>21</v>
      </c>
      <c r="B28" s="24">
        <v>23.633645070809067</v>
      </c>
      <c r="C28" s="24">
        <v>5.4673315018231445</v>
      </c>
      <c r="D28" s="24"/>
      <c r="E28" s="24">
        <v>3.1746013009887046</v>
      </c>
      <c r="F28" s="24"/>
      <c r="G28" s="24"/>
      <c r="H28" s="25">
        <f>MAX(B28:G28)</f>
        <v>23.633645070809067</v>
      </c>
      <c r="I28" s="29">
        <f>STDEV(B28:G28)</f>
        <v>11.208954994675505</v>
      </c>
      <c r="J28" s="24">
        <v>12.817610361533893</v>
      </c>
      <c r="K28" s="24">
        <v>8.2529425496293314</v>
      </c>
      <c r="L28" s="24">
        <v>9.9041140400115815</v>
      </c>
      <c r="N28" s="26"/>
      <c r="O28" s="27"/>
      <c r="U28" s="25">
        <f>MAX(J28:S28)</f>
        <v>12.817610361533893</v>
      </c>
      <c r="V28" s="60">
        <f>STDEV(J28:S28)</f>
        <v>2.311241381423002</v>
      </c>
      <c r="W28" s="26"/>
      <c r="X28" s="26"/>
      <c r="Y28" s="25" t="s">
        <v>21</v>
      </c>
      <c r="Z28" s="24">
        <v>26.910662404442103</v>
      </c>
      <c r="AA28" s="24">
        <v>16.772483857004072</v>
      </c>
      <c r="AB28" s="24">
        <v>5.4190622120485239</v>
      </c>
      <c r="AC28" s="24"/>
      <c r="AD28" s="28"/>
      <c r="AE28" s="29"/>
      <c r="AF28" s="29"/>
      <c r="AG28" s="25">
        <f>MAX(Z28:AF28)</f>
        <v>26.910662404442103</v>
      </c>
      <c r="AH28" s="29">
        <f>STDEV(Z28:AF28)</f>
        <v>10.751524900663862</v>
      </c>
      <c r="AI28" s="29"/>
      <c r="AJ28" s="26" t="s">
        <v>21</v>
      </c>
      <c r="AK28" s="24">
        <v>5.4220944645971185</v>
      </c>
      <c r="AL28" s="24">
        <v>14.71713964777501</v>
      </c>
      <c r="AM28" s="24">
        <v>10.864656409518721</v>
      </c>
      <c r="AN28" s="24">
        <v>12.817610361533893</v>
      </c>
      <c r="AO28" s="24">
        <v>0.92402484374406391</v>
      </c>
      <c r="AP28" s="24">
        <v>11.894023788214616</v>
      </c>
      <c r="AQ28" s="24">
        <v>8.5193477169999952</v>
      </c>
      <c r="AR28" s="24">
        <v>8.2529425496293314</v>
      </c>
      <c r="AS28" s="24">
        <v>4.4047552812077857</v>
      </c>
      <c r="AT28" s="24">
        <v>11.918690835709587</v>
      </c>
      <c r="AU28" s="24">
        <v>7.5686898974531225</v>
      </c>
      <c r="AV28" s="24">
        <v>9.9041140400115815</v>
      </c>
      <c r="AW28" s="26"/>
      <c r="AX28" s="26">
        <f>MAX(AK28:AV28)</f>
        <v>14.71713964777501</v>
      </c>
      <c r="AY28" s="60">
        <f>STDEV(AK28:AV28)</f>
        <v>3.935536199089404</v>
      </c>
    </row>
    <row r="29" spans="1:51" x14ac:dyDescent="0.35">
      <c r="A29" t="s">
        <v>111</v>
      </c>
      <c r="B29" s="14">
        <v>8.5036943407008916E-6</v>
      </c>
      <c r="C29" s="14">
        <v>4.3483119214158532E-2</v>
      </c>
      <c r="D29" s="14"/>
      <c r="E29" s="14">
        <v>0.1261697087142542</v>
      </c>
      <c r="F29" s="14"/>
      <c r="G29" s="14"/>
      <c r="H29" s="14">
        <f>HLOOKUP(H28,B28:G29,2)</f>
        <v>0.1261697087142542</v>
      </c>
      <c r="I29" s="56">
        <f>I28*100/I27/100</f>
        <v>1.0418671701463174</v>
      </c>
      <c r="J29" s="14">
        <v>2.5245679238196524E-3</v>
      </c>
      <c r="K29" s="14">
        <v>1.6692368971772835E-2</v>
      </c>
      <c r="L29" s="14">
        <v>8.4463081617588039E-3</v>
      </c>
      <c r="N29" s="9"/>
      <c r="O29" s="30"/>
      <c r="P29" s="14"/>
      <c r="Q29" s="14"/>
      <c r="R29" s="14"/>
      <c r="S29" s="14"/>
      <c r="T29" s="14"/>
      <c r="U29" s="14">
        <f>HLOOKUP(U28,J28:L29,2)</f>
        <v>8.4463081617588039E-3</v>
      </c>
      <c r="V29" s="61">
        <f>V28*100/V27/100</f>
        <v>0.22385145109707216</v>
      </c>
      <c r="W29" s="15"/>
      <c r="X29" s="15"/>
      <c r="Y29" t="s">
        <v>111</v>
      </c>
      <c r="Z29" s="14">
        <v>8.2443695566228448E-7</v>
      </c>
      <c r="AA29" s="14">
        <v>4.0188485001357665E-11</v>
      </c>
      <c r="AB29" s="14">
        <v>2.6710981121860869E-4</v>
      </c>
      <c r="AC29" s="14"/>
      <c r="AD29" s="31"/>
      <c r="AE29" s="16"/>
      <c r="AF29" s="16"/>
      <c r="AG29" s="14">
        <f>HLOOKUP(AG28,Z28:AF29,2)</f>
        <v>2.6710981121860869E-4</v>
      </c>
      <c r="AH29" s="56">
        <f>AH28*100/AH27/100</f>
        <v>0.65688643555416792</v>
      </c>
      <c r="AI29" s="31"/>
      <c r="AJ29" s="9" t="s">
        <v>111</v>
      </c>
      <c r="AK29" s="14">
        <v>3.7654591455463168E-2</v>
      </c>
      <c r="AL29" s="14">
        <v>7.7966932671611724E-10</v>
      </c>
      <c r="AM29" s="14">
        <v>1.6275743049631187E-7</v>
      </c>
      <c r="AN29" s="14">
        <v>1.0668952508256645E-8</v>
      </c>
      <c r="AO29" s="14">
        <v>0.39631883150637337</v>
      </c>
      <c r="AP29" s="14">
        <v>4.1558730066662196E-8</v>
      </c>
      <c r="AQ29" s="14">
        <v>4.0584145035559447E-6</v>
      </c>
      <c r="AR29" s="14">
        <v>5.8291476668833162E-6</v>
      </c>
      <c r="AS29" s="14">
        <v>6.1691819200736076E-2</v>
      </c>
      <c r="AT29" s="14">
        <v>4.0157691671251831E-8</v>
      </c>
      <c r="AU29" s="14">
        <v>1.473680791569779E-5</v>
      </c>
      <c r="AV29" s="14">
        <v>6.1169679907793406E-7</v>
      </c>
      <c r="AW29" s="15"/>
      <c r="AX29" s="14">
        <f>HLOOKUP(AX28,AK28:AV29,2)</f>
        <v>6.1169679907793406E-7</v>
      </c>
      <c r="AY29" s="61">
        <f>AY28*100/AY27/100</f>
        <v>0.44051185373363955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124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129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72</v>
      </c>
      <c r="C34">
        <v>74</v>
      </c>
      <c r="E34">
        <v>68</v>
      </c>
      <c r="J34" s="9">
        <v>68</v>
      </c>
      <c r="K34" s="9">
        <v>68</v>
      </c>
      <c r="L34" s="9">
        <v>67</v>
      </c>
      <c r="N34" s="9"/>
      <c r="V34" s="9"/>
      <c r="W34" s="9"/>
      <c r="X34" s="9"/>
      <c r="Y34" s="31" t="s">
        <v>32</v>
      </c>
      <c r="Z34" s="11">
        <v>78</v>
      </c>
      <c r="AA34" s="11">
        <v>72</v>
      </c>
      <c r="AB34" s="11">
        <v>74</v>
      </c>
      <c r="AC34" s="11"/>
      <c r="AD34" s="9"/>
      <c r="AE34" s="9"/>
      <c r="AF34" s="9"/>
      <c r="AH34" s="11"/>
      <c r="AI34" s="11"/>
      <c r="AJ34" s="33" t="s">
        <v>32</v>
      </c>
      <c r="AK34" s="9">
        <v>68</v>
      </c>
      <c r="AL34" s="9">
        <v>67</v>
      </c>
      <c r="AM34" s="9">
        <v>68</v>
      </c>
      <c r="AN34" s="9">
        <v>68</v>
      </c>
      <c r="AO34" s="9">
        <v>68</v>
      </c>
      <c r="AP34" s="9">
        <v>68</v>
      </c>
      <c r="AQ34" s="9">
        <v>68</v>
      </c>
      <c r="AR34" s="9">
        <v>68</v>
      </c>
      <c r="AS34" s="9">
        <v>67</v>
      </c>
      <c r="AT34" s="9">
        <v>66</v>
      </c>
      <c r="AU34" s="9">
        <v>67</v>
      </c>
      <c r="AV34" s="9">
        <v>67</v>
      </c>
      <c r="AW34" s="9"/>
      <c r="AX34" s="9"/>
    </row>
    <row r="35" spans="1:51" ht="15.5" x14ac:dyDescent="0.35">
      <c r="A35" s="30" t="s">
        <v>33</v>
      </c>
      <c r="B35">
        <v>44</v>
      </c>
      <c r="C35">
        <v>50</v>
      </c>
      <c r="E35">
        <v>41</v>
      </c>
      <c r="I35" s="24">
        <f>AVERAGE(B36:G36)</f>
        <v>62.99093210857918</v>
      </c>
      <c r="J35" s="9">
        <v>27</v>
      </c>
      <c r="K35" s="9">
        <v>34</v>
      </c>
      <c r="L35" s="9">
        <v>28</v>
      </c>
      <c r="N35" s="9"/>
      <c r="V35" s="55">
        <f>AVERAGE(J36:S36)</f>
        <v>43.832309043020189</v>
      </c>
      <c r="W35" s="9"/>
      <c r="X35" s="9"/>
      <c r="Y35" s="31" t="s">
        <v>33</v>
      </c>
      <c r="Z35" s="11">
        <v>47</v>
      </c>
      <c r="AA35" s="11">
        <v>44</v>
      </c>
      <c r="AB35" s="11">
        <v>48</v>
      </c>
      <c r="AC35" s="11"/>
      <c r="AD35" s="9"/>
      <c r="AE35" s="9"/>
      <c r="AF35" s="9"/>
      <c r="AH35" s="42">
        <f>AVERAGE(Z36:AF36)</f>
        <v>62.07746207746208</v>
      </c>
      <c r="AI35" s="11"/>
      <c r="AJ35" s="33" t="s">
        <v>33</v>
      </c>
      <c r="AK35" s="9">
        <v>29</v>
      </c>
      <c r="AL35" s="9">
        <v>30</v>
      </c>
      <c r="AM35" s="9">
        <v>32</v>
      </c>
      <c r="AN35" s="9">
        <v>27</v>
      </c>
      <c r="AO35" s="9">
        <v>36</v>
      </c>
      <c r="AP35" s="9">
        <v>32</v>
      </c>
      <c r="AQ35" s="9">
        <v>37</v>
      </c>
      <c r="AR35" s="9">
        <v>34</v>
      </c>
      <c r="AS35" s="9">
        <v>28</v>
      </c>
      <c r="AT35" s="9">
        <v>27</v>
      </c>
      <c r="AU35" s="9">
        <v>29</v>
      </c>
      <c r="AV35" s="9">
        <v>28</v>
      </c>
      <c r="AW35" s="9"/>
      <c r="AX35" s="9"/>
      <c r="AY35" s="55">
        <f>AVERAGE(AK36:AV36)</f>
        <v>45.531200947135972</v>
      </c>
    </row>
    <row r="36" spans="1:51" s="24" customFormat="1" ht="15.5" x14ac:dyDescent="0.35">
      <c r="A36" s="34" t="s">
        <v>34</v>
      </c>
      <c r="B36" s="24">
        <v>61.111111111111114</v>
      </c>
      <c r="C36" s="24">
        <v>67.567567567567565</v>
      </c>
      <c r="E36" s="24">
        <v>60.294117647058826</v>
      </c>
      <c r="H36" s="25">
        <f>MAX(B36:G36)</f>
        <v>67.567567567567565</v>
      </c>
      <c r="I36" s="29">
        <f>STDEV(B36:G36)</f>
        <v>3.9844778420049578</v>
      </c>
      <c r="J36" s="24">
        <v>39.705882352941174</v>
      </c>
      <c r="K36" s="24">
        <v>50</v>
      </c>
      <c r="L36" s="24">
        <v>41.791044776119406</v>
      </c>
      <c r="U36" s="25">
        <f>MAX(J36:S36)</f>
        <v>50</v>
      </c>
      <c r="V36" s="60">
        <f>STDEV(J36:S36)</f>
        <v>5.442176438555383</v>
      </c>
      <c r="Y36" s="34" t="s">
        <v>34</v>
      </c>
      <c r="Z36" s="24">
        <v>60.256410256410255</v>
      </c>
      <c r="AA36" s="24">
        <v>61.111111111111114</v>
      </c>
      <c r="AB36" s="24">
        <v>64.86486486486487</v>
      </c>
      <c r="AG36" s="25">
        <f>MAX(Z36:AF36)</f>
        <v>64.86486486486487</v>
      </c>
      <c r="AH36" s="29">
        <f>STDEV(Z36:AF36)</f>
        <v>2.4514973204497346</v>
      </c>
      <c r="AJ36" s="34" t="s">
        <v>34</v>
      </c>
      <c r="AK36" s="24">
        <v>42.647058823529413</v>
      </c>
      <c r="AL36" s="24">
        <v>44.776119402985074</v>
      </c>
      <c r="AM36" s="24">
        <v>47.058823529411768</v>
      </c>
      <c r="AN36" s="24">
        <v>39.705882352941174</v>
      </c>
      <c r="AO36" s="24">
        <v>52.941176470588232</v>
      </c>
      <c r="AP36" s="24">
        <v>47.058823529411768</v>
      </c>
      <c r="AQ36" s="24">
        <v>54.411764705882355</v>
      </c>
      <c r="AR36" s="24">
        <v>50</v>
      </c>
      <c r="AS36" s="24">
        <v>41.791044776119406</v>
      </c>
      <c r="AT36" s="24">
        <v>40.909090909090907</v>
      </c>
      <c r="AU36" s="24">
        <v>43.28358208955224</v>
      </c>
      <c r="AV36" s="24">
        <v>41.791044776119406</v>
      </c>
      <c r="AX36" s="26">
        <f>MAX(AK36:AV36)</f>
        <v>54.411764705882355</v>
      </c>
      <c r="AY36" s="60">
        <f>STDEV(AK36:AV36)</f>
        <v>4.8206522112984649</v>
      </c>
    </row>
    <row r="37" spans="1:51" x14ac:dyDescent="0.35">
      <c r="A37" t="s">
        <v>119</v>
      </c>
      <c r="B37" s="52" t="str">
        <f>IF(B36&lt;(50+(1.654*50)/SQRT(B34)),"n.s.","")</f>
        <v/>
      </c>
      <c r="C37" s="52" t="str">
        <f>IF(C36&lt;(50+(1.654*50)/SQRT(C34)),"n.s.","")</f>
        <v/>
      </c>
      <c r="D37" s="52"/>
      <c r="E37" s="52" t="str">
        <f>IF(E36&lt;(50+(1.654*50)/SQRT(E34)),"n.s.","")</f>
        <v/>
      </c>
      <c r="H37" s="14" t="str">
        <f>HLOOKUP(H36,B36:G37,2)</f>
        <v/>
      </c>
      <c r="I37" s="56">
        <f>I36*100/I35/100</f>
        <v>6.3254784595611402E-2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0.12415901779698713</v>
      </c>
      <c r="Y37" t="s">
        <v>119</v>
      </c>
      <c r="Z37" s="52" t="str">
        <f>IF(Z36&lt;(50+(1.654*50)/SQRT(Z34)),"n.s.","")</f>
        <v/>
      </c>
      <c r="AA37" s="52" t="str">
        <f>IF(AA36&lt;(50+(1.654*50)/SQRT(AA34)),"n.s.","")</f>
        <v/>
      </c>
      <c r="AB37" s="52" t="str">
        <f>IF(AB36&lt;(50+(1.654*50)/SQRT(AB34)),"n.s.","")</f>
        <v/>
      </c>
      <c r="AG37" s="14" t="str">
        <f>HLOOKUP(AG36,Z36:AF37,2)</f>
        <v/>
      </c>
      <c r="AH37" s="56">
        <f>AH36*100/AH35/100</f>
        <v>3.9490939842074801E-2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X37" s="14" t="str">
        <f>HLOOKUP(AX36,AK36:AV37,2)</f>
        <v>n.s.</v>
      </c>
      <c r="AY37" s="61">
        <f>AY36*100/AY35/100</f>
        <v>0.1058757974975333</v>
      </c>
    </row>
    <row r="38" spans="1:51" ht="15.5" x14ac:dyDescent="0.35">
      <c r="J38" s="24">
        <v>60.294117647058826</v>
      </c>
      <c r="K38" s="24">
        <v>50</v>
      </c>
      <c r="L38" s="24">
        <v>58.208955223880594</v>
      </c>
      <c r="N38" s="9"/>
      <c r="U38" s="47">
        <f>MAX(J38:S38)</f>
        <v>60.294117647058826</v>
      </c>
      <c r="V38" s="57">
        <f>AVERAGE(J38:S38)</f>
        <v>56.167690956979811</v>
      </c>
      <c r="AJ38" s="34" t="s">
        <v>127</v>
      </c>
      <c r="AK38" s="24">
        <v>57.352941176470587</v>
      </c>
      <c r="AL38" s="24">
        <v>55.223880597014926</v>
      </c>
      <c r="AM38" s="24">
        <v>52.941176470588232</v>
      </c>
      <c r="AN38" s="24">
        <v>60.294117647058826</v>
      </c>
      <c r="AO38" s="24">
        <v>47.058823529411768</v>
      </c>
      <c r="AP38" s="24">
        <v>52.941176470588232</v>
      </c>
      <c r="AQ38" s="24">
        <v>45.588235294117645</v>
      </c>
      <c r="AR38" s="24">
        <v>50</v>
      </c>
      <c r="AS38" s="24">
        <v>58.208955223880594</v>
      </c>
      <c r="AT38" s="24">
        <v>59.090909090909093</v>
      </c>
      <c r="AU38" s="24">
        <v>56.71641791044776</v>
      </c>
      <c r="AV38" s="24">
        <v>58.208955223880594</v>
      </c>
      <c r="AX38" s="47">
        <f>MAX(AK38:AV38)</f>
        <v>60.294117647058826</v>
      </c>
      <c r="AY38" s="57">
        <f>AVERAGE(AK38:AV38)</f>
        <v>54.468799052864021</v>
      </c>
    </row>
    <row r="39" spans="1:51" x14ac:dyDescent="0.35">
      <c r="J39" t="s">
        <v>126</v>
      </c>
      <c r="K39" t="s">
        <v>125</v>
      </c>
      <c r="L39" t="s">
        <v>125</v>
      </c>
      <c r="N39" s="9"/>
      <c r="U39" s="48"/>
      <c r="V39" s="65">
        <f>STDEV(J38:S38)</f>
        <v>5.442176438555304</v>
      </c>
      <c r="AJ39" s="11"/>
      <c r="AK39" t="s">
        <v>125</v>
      </c>
      <c r="AL39" t="s">
        <v>125</v>
      </c>
      <c r="AM39" t="s">
        <v>125</v>
      </c>
      <c r="AN39" t="s">
        <v>126</v>
      </c>
      <c r="AO39" t="s">
        <v>125</v>
      </c>
      <c r="AP39" t="s">
        <v>125</v>
      </c>
      <c r="AQ39" t="s">
        <v>125</v>
      </c>
      <c r="AR39" t="s">
        <v>125</v>
      </c>
      <c r="AS39" t="s">
        <v>125</v>
      </c>
      <c r="AT39" t="s">
        <v>125</v>
      </c>
      <c r="AU39" t="s">
        <v>125</v>
      </c>
      <c r="AV39" t="s">
        <v>125</v>
      </c>
      <c r="AX39" s="48"/>
      <c r="AY39" s="65">
        <f>STDEV(AK38:AV38)</f>
        <v>4.8206522112984018</v>
      </c>
    </row>
    <row r="40" spans="1:51" x14ac:dyDescent="0.35">
      <c r="U40" s="49"/>
      <c r="V40" s="66">
        <f>V39*100/V38/100</f>
        <v>9.6891582079163582E-2</v>
      </c>
      <c r="AX40" s="49"/>
      <c r="AY40" s="66">
        <f>AY39*100/AY38/100</f>
        <v>8.8503001628873396E-2</v>
      </c>
    </row>
    <row r="41" spans="1:51" x14ac:dyDescent="0.35">
      <c r="A41" t="s">
        <v>39</v>
      </c>
      <c r="V41" s="9"/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0.77110747523154977</v>
      </c>
      <c r="C45" s="14">
        <v>0.44675829803685674</v>
      </c>
      <c r="D45" s="14">
        <v>0.9032618892832176</v>
      </c>
      <c r="E45" s="14">
        <v>0.55886284529715569</v>
      </c>
      <c r="F45" s="14">
        <v>0.7234030432172126</v>
      </c>
      <c r="G45" s="14">
        <v>0.4137853022621808</v>
      </c>
      <c r="H45" s="14">
        <f>MAX(B45:G45)</f>
        <v>0.9032618892832176</v>
      </c>
      <c r="J45" s="15">
        <v>-0.54671637364634551</v>
      </c>
      <c r="K45" s="15">
        <v>-0.54463888380530157</v>
      </c>
      <c r="L45" s="15">
        <v>-0.50425348308642959</v>
      </c>
      <c r="O45" s="10"/>
      <c r="V45" s="9"/>
      <c r="W45" s="9"/>
      <c r="X45" s="9"/>
      <c r="Y45" s="11" t="s">
        <v>19</v>
      </c>
      <c r="Z45" s="16">
        <v>0.80895334797038443</v>
      </c>
      <c r="AA45" s="16">
        <v>0.69532965914747569</v>
      </c>
      <c r="AB45" s="16">
        <v>0.5353284846278753</v>
      </c>
      <c r="AC45" s="16">
        <v>0.71551927880763977</v>
      </c>
      <c r="AD45" s="11"/>
      <c r="AE45" s="11"/>
      <c r="AF45" s="11"/>
      <c r="AG45" s="14">
        <f>MAX(AA45:AF45)</f>
        <v>0.71551927880763977</v>
      </c>
      <c r="AH45" s="11"/>
      <c r="AI45" s="11"/>
      <c r="AJ45" s="9" t="s">
        <v>19</v>
      </c>
      <c r="AK45" s="15">
        <v>-0.52753753952815619</v>
      </c>
      <c r="AL45" s="15">
        <v>-0.52442997018070636</v>
      </c>
      <c r="AM45" s="15">
        <v>-0.49740848710955748</v>
      </c>
      <c r="AN45" s="15">
        <v>-0.55137333897936225</v>
      </c>
      <c r="AO45" s="15">
        <v>-0.52575272956296015</v>
      </c>
      <c r="AP45" s="15">
        <v>-0.50199003051016833</v>
      </c>
      <c r="AQ45" s="15">
        <v>-0.52049090331958947</v>
      </c>
      <c r="AR45" s="15">
        <v>-0.54448634760239834</v>
      </c>
      <c r="AS45" s="15">
        <v>-0.48443360635213695</v>
      </c>
      <c r="AT45" s="15">
        <v>-0.50653514613785111</v>
      </c>
      <c r="AU45" s="15">
        <v>-0.43132012399902803</v>
      </c>
      <c r="AV45" s="15">
        <v>-0.51882971177464754</v>
      </c>
      <c r="AW45" s="9"/>
      <c r="AX45" s="9"/>
    </row>
    <row r="46" spans="1:51" s="17" customFormat="1" ht="15.5" x14ac:dyDescent="0.35">
      <c r="A46" s="17" t="s">
        <v>20</v>
      </c>
      <c r="B46" s="18">
        <v>0.59460673835797517</v>
      </c>
      <c r="C46" s="18">
        <v>0.19959297686478891</v>
      </c>
      <c r="D46" s="18">
        <v>0.81588204063148762</v>
      </c>
      <c r="E46" s="18">
        <v>0.31232767985363258</v>
      </c>
      <c r="F46" s="18">
        <v>0.52331196293592441</v>
      </c>
      <c r="G46" s="18">
        <v>0.17121827636820433</v>
      </c>
      <c r="I46" s="24">
        <f>AVERAGE(B47:G47)</f>
        <v>43.615661250200219</v>
      </c>
      <c r="J46" s="19">
        <v>0.29889879321301049</v>
      </c>
      <c r="K46" s="19">
        <v>0.29663151375268476</v>
      </c>
      <c r="L46" s="19">
        <v>0.25427157520479615</v>
      </c>
      <c r="O46" s="20"/>
      <c r="V46" s="55">
        <f>AVERAGE(J47:S47)</f>
        <v>28.326729405683043</v>
      </c>
      <c r="W46" s="21"/>
      <c r="X46" s="21"/>
      <c r="Y46" s="22" t="s">
        <v>20</v>
      </c>
      <c r="Z46" s="23">
        <v>0.6544055191924939</v>
      </c>
      <c r="AA46" s="23">
        <v>0.48348333489014472</v>
      </c>
      <c r="AB46" s="23">
        <v>0.28657658645397732</v>
      </c>
      <c r="AC46" s="23">
        <v>0.51196783834540494</v>
      </c>
      <c r="AD46" s="22"/>
      <c r="AE46" s="22"/>
      <c r="AF46" s="22"/>
      <c r="AH46" s="42">
        <f>AVERAGE(Z47:AF47)</f>
        <v>48.410831972050524</v>
      </c>
      <c r="AI46" s="22"/>
      <c r="AJ46" s="21" t="s">
        <v>20</v>
      </c>
      <c r="AK46" s="19">
        <v>0.27829585561142095</v>
      </c>
      <c r="AL46" s="19">
        <v>0.27502679362373655</v>
      </c>
      <c r="AM46" s="19">
        <v>0.2474152030486188</v>
      </c>
      <c r="AN46" s="19">
        <v>0.30401255893725071</v>
      </c>
      <c r="AO46" s="19">
        <v>0.27641593264290309</v>
      </c>
      <c r="AP46" s="19">
        <v>0.25199399073159973</v>
      </c>
      <c r="AQ46" s="19">
        <v>0.27091078043844224</v>
      </c>
      <c r="AR46" s="19">
        <v>0.29646538272539974</v>
      </c>
      <c r="AS46" s="19">
        <v>0.23467591896333717</v>
      </c>
      <c r="AT46" s="19">
        <v>0.2565778542728942</v>
      </c>
      <c r="AU46" s="19">
        <v>0.18603704936653692</v>
      </c>
      <c r="AV46" s="19">
        <v>0.26918426982016386</v>
      </c>
      <c r="AW46" s="21"/>
      <c r="AX46" s="21"/>
      <c r="AY46" s="55">
        <f>AVERAGE(AK47:AV47)</f>
        <v>26.225096584852537</v>
      </c>
    </row>
    <row r="47" spans="1:51" s="25" customFormat="1" ht="15.5" x14ac:dyDescent="0.35">
      <c r="A47" s="24" t="s">
        <v>21</v>
      </c>
      <c r="B47" s="24">
        <v>59.460673835797515</v>
      </c>
      <c r="C47" s="24">
        <v>19.959297686478891</v>
      </c>
      <c r="D47" s="24">
        <v>81.588204063148765</v>
      </c>
      <c r="E47" s="24">
        <v>31.232767985363257</v>
      </c>
      <c r="F47" s="24">
        <v>52.331196293592441</v>
      </c>
      <c r="G47" s="24">
        <v>17.121827636820434</v>
      </c>
      <c r="H47" s="25">
        <f>MAX(B47:G47)</f>
        <v>81.588204063148765</v>
      </c>
      <c r="I47" s="58">
        <f>STDEV(B47:G47)</f>
        <v>25.234190237898666</v>
      </c>
      <c r="J47" s="24">
        <v>29.889879321301049</v>
      </c>
      <c r="K47" s="24">
        <v>29.663151375268477</v>
      </c>
      <c r="L47" s="24">
        <v>25.427157520479614</v>
      </c>
      <c r="N47" s="26"/>
      <c r="O47" s="27"/>
      <c r="U47" s="25">
        <f>MAX(J47:S47)</f>
        <v>29.889879321301049</v>
      </c>
      <c r="V47" s="60">
        <f>STDEV(J47:S47)</f>
        <v>2.5136605237133112</v>
      </c>
      <c r="W47" s="26"/>
      <c r="X47" s="26"/>
      <c r="Y47" s="22" t="s">
        <v>21</v>
      </c>
      <c r="Z47" s="42">
        <v>65.440551919249387</v>
      </c>
      <c r="AA47" s="42">
        <v>48.348333489014472</v>
      </c>
      <c r="AB47" s="42">
        <v>28.657658645397731</v>
      </c>
      <c r="AC47" s="42">
        <v>51.196783834540497</v>
      </c>
      <c r="AD47" s="28"/>
      <c r="AE47" s="29"/>
      <c r="AF47" s="29"/>
      <c r="AG47" s="25">
        <f>MAX(Z47:AF47)</f>
        <v>65.440551919249387</v>
      </c>
      <c r="AH47" s="62">
        <f>STDEV(Z47:AF47)</f>
        <v>15.143366554295884</v>
      </c>
      <c r="AI47" s="29"/>
      <c r="AJ47" s="26" t="s">
        <v>21</v>
      </c>
      <c r="AK47" s="24">
        <v>27.829585561142096</v>
      </c>
      <c r="AL47" s="24">
        <v>27.502679362373655</v>
      </c>
      <c r="AM47" s="24">
        <v>24.741520304861879</v>
      </c>
      <c r="AN47" s="24">
        <v>30.401255893725072</v>
      </c>
      <c r="AO47" s="24">
        <v>27.641593264290311</v>
      </c>
      <c r="AP47" s="24">
        <v>25.199399073159974</v>
      </c>
      <c r="AQ47" s="24">
        <v>27.091078043844224</v>
      </c>
      <c r="AR47" s="24">
        <v>29.646538272539974</v>
      </c>
      <c r="AS47" s="24">
        <v>23.467591896333715</v>
      </c>
      <c r="AT47" s="24">
        <v>25.657785427289419</v>
      </c>
      <c r="AU47" s="24">
        <v>18.603704936653692</v>
      </c>
      <c r="AV47" s="24">
        <v>26.918426982016385</v>
      </c>
      <c r="AW47" s="26"/>
      <c r="AX47" s="26">
        <f>MAX(AK47:AV47)</f>
        <v>30.401255893725072</v>
      </c>
      <c r="AY47" s="60">
        <f>STDEV(AK47:AV47)</f>
        <v>3.102119581388338</v>
      </c>
    </row>
    <row r="48" spans="1:51" x14ac:dyDescent="0.35">
      <c r="A48" t="s">
        <v>111</v>
      </c>
      <c r="B48" s="14">
        <v>1.3983268396556981E-33</v>
      </c>
      <c r="C48" s="14">
        <v>1.6045269058983961E-9</v>
      </c>
      <c r="D48" s="14">
        <v>2.575018349022556E-26</v>
      </c>
      <c r="E48" s="14">
        <v>5.0845718144152602E-15</v>
      </c>
      <c r="F48" s="14">
        <v>2.2038829343565608E-12</v>
      </c>
      <c r="G48" s="14">
        <v>4.090443966604102E-4</v>
      </c>
      <c r="H48" s="14">
        <v>3.3375847572234729E-30</v>
      </c>
      <c r="I48" s="59">
        <f>I47*100/I46/100</f>
        <v>0.57855801137906238</v>
      </c>
      <c r="J48" s="14">
        <v>4.8001987495365121E-12</v>
      </c>
      <c r="K48" s="14">
        <v>5.9908114262741118E-12</v>
      </c>
      <c r="L48" s="14">
        <v>3.3393748105710439E-10</v>
      </c>
      <c r="N48" s="9"/>
      <c r="O48" s="30"/>
      <c r="P48" s="14"/>
      <c r="Q48" s="14"/>
      <c r="R48" s="14"/>
      <c r="S48" s="14"/>
      <c r="T48" s="14"/>
      <c r="U48" s="14">
        <f>HLOOKUP(U47,J47:L48,2)</f>
        <v>3.3393748105710439E-10</v>
      </c>
      <c r="V48" s="61">
        <f>V47*100/V46/100</f>
        <v>8.8738113310356553E-2</v>
      </c>
      <c r="W48" s="15"/>
      <c r="X48" s="15"/>
      <c r="Y48" s="11" t="s">
        <v>111</v>
      </c>
      <c r="Z48" s="14">
        <v>3.8282294130156702E-40</v>
      </c>
      <c r="AA48" s="14">
        <v>6.9637737953350416E-26</v>
      </c>
      <c r="AB48" s="14">
        <v>9.0954689782534861E-14</v>
      </c>
      <c r="AC48" s="14">
        <v>5.7714454756039654E-28</v>
      </c>
      <c r="AD48" s="31"/>
      <c r="AE48" s="16"/>
      <c r="AF48" s="16"/>
      <c r="AG48" s="14">
        <f>HLOOKUP(AG47,Z47:AF48,2)</f>
        <v>5.7714454756039654E-28</v>
      </c>
      <c r="AH48" s="63">
        <f>AH47*100/AH46/100</f>
        <v>0.31280946716715685</v>
      </c>
      <c r="AI48" s="31"/>
      <c r="AJ48" s="9" t="s">
        <v>111</v>
      </c>
      <c r="AK48" s="14">
        <v>2.0245389707692306E-13</v>
      </c>
      <c r="AL48" s="14">
        <v>2.135511186570222E-13</v>
      </c>
      <c r="AM48" s="14">
        <v>8.0180315178316726E-12</v>
      </c>
      <c r="AN48" s="14">
        <v>6.6076244857892402E-15</v>
      </c>
      <c r="AO48" s="14">
        <v>2.5206482621647562E-13</v>
      </c>
      <c r="AP48" s="14">
        <v>3.0809884238329767E-12</v>
      </c>
      <c r="AQ48" s="14">
        <v>5.6077999942839544E-13</v>
      </c>
      <c r="AR48" s="14">
        <v>1.6548748773456062E-14</v>
      </c>
      <c r="AS48" s="14">
        <v>2.8648619184042639E-11</v>
      </c>
      <c r="AT48" s="14">
        <v>1.8226242863520807E-12</v>
      </c>
      <c r="AU48" s="14">
        <v>5.9142622889609117E-9</v>
      </c>
      <c r="AV48" s="14">
        <v>4.2344318538121274E-13</v>
      </c>
      <c r="AW48" s="15"/>
      <c r="AX48" s="14">
        <f>HLOOKUP(AX47,AK47:AV48,2)</f>
        <v>4.2344318538121274E-13</v>
      </c>
      <c r="AY48" s="61">
        <f>AY47*100/AY46/100</f>
        <v>0.11828820425317725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64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124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129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56</v>
      </c>
      <c r="C53">
        <v>55</v>
      </c>
      <c r="D53">
        <v>57</v>
      </c>
      <c r="E53">
        <v>162</v>
      </c>
      <c r="F53">
        <v>67</v>
      </c>
      <c r="G53">
        <v>66</v>
      </c>
      <c r="J53" s="9">
        <v>136</v>
      </c>
      <c r="K53" s="9">
        <v>136</v>
      </c>
      <c r="L53" s="9">
        <v>135</v>
      </c>
      <c r="N53" s="9"/>
      <c r="V53" s="9"/>
      <c r="W53" s="9"/>
      <c r="X53" s="9"/>
      <c r="Y53" s="31" t="s">
        <v>32</v>
      </c>
      <c r="Z53" s="11">
        <v>57</v>
      </c>
      <c r="AA53" s="11">
        <v>163</v>
      </c>
      <c r="AB53" s="11">
        <v>162</v>
      </c>
      <c r="AC53" s="11">
        <v>68</v>
      </c>
      <c r="AD53" s="9"/>
      <c r="AE53" s="9"/>
      <c r="AF53" s="9"/>
      <c r="AH53" s="11"/>
      <c r="AI53" s="11"/>
      <c r="AJ53" s="33" t="s">
        <v>32</v>
      </c>
      <c r="AK53" s="9">
        <v>134</v>
      </c>
      <c r="AL53" s="9">
        <v>136</v>
      </c>
      <c r="AM53" s="9">
        <v>136</v>
      </c>
      <c r="AN53" s="9">
        <v>136</v>
      </c>
      <c r="AO53" s="9">
        <v>135</v>
      </c>
      <c r="AP53" s="9">
        <v>136</v>
      </c>
      <c r="AQ53" s="9">
        <v>136</v>
      </c>
      <c r="AR53" s="9">
        <v>136</v>
      </c>
      <c r="AS53" s="9">
        <v>133</v>
      </c>
      <c r="AT53" s="9">
        <v>135</v>
      </c>
      <c r="AU53" s="9">
        <v>135</v>
      </c>
      <c r="AV53" s="9">
        <v>135</v>
      </c>
      <c r="AW53" s="9"/>
      <c r="AX53" s="9"/>
    </row>
    <row r="54" spans="1:51" ht="15.5" x14ac:dyDescent="0.35">
      <c r="A54" s="30" t="s">
        <v>33</v>
      </c>
      <c r="B54">
        <v>40</v>
      </c>
      <c r="C54">
        <v>38</v>
      </c>
      <c r="D54">
        <v>44</v>
      </c>
      <c r="E54">
        <v>112</v>
      </c>
      <c r="F54">
        <v>48</v>
      </c>
      <c r="G54">
        <v>44</v>
      </c>
      <c r="I54" s="24">
        <f>AVERAGE(B55:G55)</f>
        <v>70.859453859366582</v>
      </c>
      <c r="J54" s="9">
        <v>54</v>
      </c>
      <c r="K54" s="9">
        <v>59</v>
      </c>
      <c r="L54" s="9">
        <v>62</v>
      </c>
      <c r="N54" s="9"/>
      <c r="V54" s="55">
        <f>AVERAGE(J55:S55)</f>
        <v>43.004720406681194</v>
      </c>
      <c r="W54" s="9"/>
      <c r="X54" s="9"/>
      <c r="Y54" s="31" t="s">
        <v>33</v>
      </c>
      <c r="Z54" s="11">
        <v>43</v>
      </c>
      <c r="AA54" s="11">
        <v>115</v>
      </c>
      <c r="AB54" s="11">
        <v>112</v>
      </c>
      <c r="AC54" s="11">
        <v>47</v>
      </c>
      <c r="AD54" s="9"/>
      <c r="AE54" s="9"/>
      <c r="AF54" s="9"/>
      <c r="AH54" s="42">
        <f>AVERAGE(Z55:AF55)</f>
        <v>71.061048314612805</v>
      </c>
      <c r="AI54" s="11"/>
      <c r="AJ54" s="33" t="s">
        <v>33</v>
      </c>
      <c r="AK54" s="9">
        <v>56</v>
      </c>
      <c r="AL54" s="9">
        <v>57</v>
      </c>
      <c r="AM54" s="9">
        <v>53</v>
      </c>
      <c r="AN54" s="9">
        <v>56</v>
      </c>
      <c r="AO54" s="9">
        <v>60</v>
      </c>
      <c r="AP54" s="9">
        <v>64</v>
      </c>
      <c r="AQ54" s="9">
        <v>48</v>
      </c>
      <c r="AR54" s="9">
        <v>59</v>
      </c>
      <c r="AS54" s="9">
        <v>59</v>
      </c>
      <c r="AT54" s="9">
        <v>65</v>
      </c>
      <c r="AU54" s="9">
        <v>62</v>
      </c>
      <c r="AV54" s="9">
        <v>62</v>
      </c>
      <c r="AW54" s="9"/>
      <c r="AX54" s="9"/>
      <c r="AY54" s="55">
        <f>AVERAGE(AK55:AV55)</f>
        <v>43.199209093605155</v>
      </c>
    </row>
    <row r="55" spans="1:51" s="24" customFormat="1" ht="15.5" x14ac:dyDescent="0.35">
      <c r="A55" s="34" t="s">
        <v>34</v>
      </c>
      <c r="B55" s="24">
        <v>71.428571428571431</v>
      </c>
      <c r="C55" s="24">
        <v>69.090909090909093</v>
      </c>
      <c r="D55" s="24">
        <v>77.192982456140356</v>
      </c>
      <c r="E55" s="24">
        <v>69.135802469135797</v>
      </c>
      <c r="F55" s="24">
        <v>71.641791044776113</v>
      </c>
      <c r="G55" s="24">
        <v>66.666666666666671</v>
      </c>
      <c r="H55" s="25">
        <f>MAX(B55:G55)</f>
        <v>77.192982456140356</v>
      </c>
      <c r="I55" s="58">
        <f>STDEV(B55:G55)</f>
        <v>3.5979916598501052</v>
      </c>
      <c r="J55" s="24">
        <v>39.705882352941174</v>
      </c>
      <c r="K55" s="24">
        <v>43.382352941176471</v>
      </c>
      <c r="L55" s="24">
        <v>45.925925925925924</v>
      </c>
      <c r="U55" s="25">
        <f>MAX(J55:S55)</f>
        <v>45.925925925925924</v>
      </c>
      <c r="V55" s="60">
        <f>STDEV(J55:S55)</f>
        <v>3.1271696885185527</v>
      </c>
      <c r="Y55" s="34" t="s">
        <v>34</v>
      </c>
      <c r="Z55" s="24">
        <v>75.438596491228068</v>
      </c>
      <c r="AA55" s="24">
        <v>70.552147239263803</v>
      </c>
      <c r="AB55" s="24">
        <v>69.135802469135797</v>
      </c>
      <c r="AC55" s="24">
        <v>69.117647058823536</v>
      </c>
      <c r="AG55" s="25">
        <f>MAX(Z55:AF55)</f>
        <v>75.438596491228068</v>
      </c>
      <c r="AH55" s="62">
        <f>STDEV(Z55:AF55)</f>
        <v>2.9947336191837817</v>
      </c>
      <c r="AJ55" s="34" t="s">
        <v>34</v>
      </c>
      <c r="AK55" s="24">
        <v>41.791044776119406</v>
      </c>
      <c r="AL55" s="24">
        <v>41.911764705882355</v>
      </c>
      <c r="AM55" s="24">
        <v>38.970588235294116</v>
      </c>
      <c r="AN55" s="24">
        <v>41.176470588235297</v>
      </c>
      <c r="AO55" s="24">
        <v>44.444444444444443</v>
      </c>
      <c r="AP55" s="24">
        <v>47.058823529411768</v>
      </c>
      <c r="AQ55" s="24">
        <v>35.294117647058826</v>
      </c>
      <c r="AR55" s="24">
        <v>43.382352941176471</v>
      </c>
      <c r="AS55" s="24">
        <v>44.360902255639097</v>
      </c>
      <c r="AT55" s="24">
        <v>48.148148148148145</v>
      </c>
      <c r="AU55" s="24">
        <v>45.925925925925924</v>
      </c>
      <c r="AV55" s="24">
        <v>45.925925925925924</v>
      </c>
      <c r="AX55" s="26">
        <f>MAX(AK55:AV55)</f>
        <v>48.148148148148145</v>
      </c>
      <c r="AY55" s="60">
        <f>STDEV(AK55:AV55)</f>
        <v>3.6343799080425616</v>
      </c>
    </row>
    <row r="56" spans="1:51" x14ac:dyDescent="0.35">
      <c r="A56" t="s">
        <v>118</v>
      </c>
      <c r="B56" s="52" t="s">
        <v>126</v>
      </c>
      <c r="C56" s="52" t="s">
        <v>126</v>
      </c>
      <c r="D56" s="52" t="s">
        <v>126</v>
      </c>
      <c r="E56" s="52" t="s">
        <v>126</v>
      </c>
      <c r="F56" s="52" t="s">
        <v>126</v>
      </c>
      <c r="G56" s="52" t="s">
        <v>126</v>
      </c>
      <c r="H56" s="14" t="str">
        <f>HLOOKUP(H55,B55:G56,2)</f>
        <v/>
      </c>
      <c r="I56" s="59">
        <f>I55*100/I54/100</f>
        <v>5.0776452031241606E-2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7.2716893842023844E-2</v>
      </c>
      <c r="W56" s="9"/>
      <c r="X56" s="9"/>
      <c r="Z56" s="52" t="s">
        <v>126</v>
      </c>
      <c r="AA56" s="52" t="s">
        <v>126</v>
      </c>
      <c r="AB56" s="52" t="s">
        <v>126</v>
      </c>
      <c r="AC56" s="52" t="s">
        <v>126</v>
      </c>
      <c r="AD56" s="11"/>
      <c r="AE56" s="11"/>
      <c r="AF56" s="11"/>
      <c r="AG56" s="14" t="str">
        <f>HLOOKUP(AG55,Z55:AF56,2)</f>
        <v/>
      </c>
      <c r="AH56" s="63">
        <f>AH55*100/AH54/100</f>
        <v>4.2143110609978891E-2</v>
      </c>
      <c r="AI56" s="11"/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125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W56" s="9"/>
      <c r="AX56" s="14" t="str">
        <f>HLOOKUP(AX55,AK55:AV56,2)</f>
        <v>n.s.</v>
      </c>
      <c r="AY56" s="61">
        <f>AY55*100/AY54/100</f>
        <v>8.4130704804513762E-2</v>
      </c>
    </row>
    <row r="57" spans="1:51" ht="15.5" x14ac:dyDescent="0.35">
      <c r="G57" s="9"/>
      <c r="J57" s="24">
        <v>60.294117647058826</v>
      </c>
      <c r="K57" s="24">
        <v>56.617647058823529</v>
      </c>
      <c r="L57" s="24">
        <v>54.074074074074076</v>
      </c>
      <c r="N57" s="9"/>
      <c r="T57" s="49"/>
      <c r="U57" s="47">
        <f>MAX(J57:S57)</f>
        <v>60.294117647058826</v>
      </c>
      <c r="V57" s="57">
        <f>AVERAGE(J57:S57)</f>
        <v>56.995279593318806</v>
      </c>
      <c r="W57" s="9"/>
      <c r="X57" s="9"/>
      <c r="AB57" s="11"/>
      <c r="AC57" s="11"/>
      <c r="AD57" s="11"/>
      <c r="AE57" s="11"/>
      <c r="AF57" s="11"/>
      <c r="AI57" s="11"/>
      <c r="AJ57" s="34" t="s">
        <v>127</v>
      </c>
      <c r="AK57" s="24">
        <v>58.208955223880594</v>
      </c>
      <c r="AL57" s="24">
        <v>58.088235294117645</v>
      </c>
      <c r="AM57" s="24">
        <v>61.029411764705884</v>
      </c>
      <c r="AN57" s="24">
        <v>58.823529411764703</v>
      </c>
      <c r="AO57" s="24">
        <v>55.555555555555557</v>
      </c>
      <c r="AP57" s="24">
        <v>52.941176470588232</v>
      </c>
      <c r="AQ57" s="24">
        <v>64.705882352941174</v>
      </c>
      <c r="AR57" s="24">
        <v>56.617647058823529</v>
      </c>
      <c r="AS57" s="24">
        <v>55.639097744360903</v>
      </c>
      <c r="AT57" s="24">
        <v>51.851851851851855</v>
      </c>
      <c r="AU57" s="24">
        <v>54.074074074074076</v>
      </c>
      <c r="AV57" s="24">
        <v>54.074074074074076</v>
      </c>
      <c r="AW57" s="9"/>
      <c r="AX57" s="47">
        <f>MAX(AK57:AV57)</f>
        <v>64.705882352941174</v>
      </c>
      <c r="AY57" s="57">
        <f>AVERAGE(AK57:AV57)</f>
        <v>56.800790906394845</v>
      </c>
    </row>
    <row r="58" spans="1:51" x14ac:dyDescent="0.35">
      <c r="B58" s="14"/>
      <c r="C58" s="14"/>
      <c r="D58" s="14"/>
      <c r="E58" s="14"/>
      <c r="F58" s="14"/>
      <c r="G58" s="14"/>
      <c r="J58" t="s">
        <v>126</v>
      </c>
      <c r="K58" t="s">
        <v>125</v>
      </c>
      <c r="L58" t="s">
        <v>125</v>
      </c>
      <c r="N58" s="9"/>
      <c r="T58" s="49"/>
      <c r="U58" s="48"/>
      <c r="V58" s="65">
        <f>STDEV(J57:S57)</f>
        <v>3.1271696885185527</v>
      </c>
      <c r="W58" s="9"/>
      <c r="X58" s="9"/>
      <c r="AB58" s="11"/>
      <c r="AC58" s="11"/>
      <c r="AD58" s="11"/>
      <c r="AE58" s="11"/>
      <c r="AF58" s="11"/>
      <c r="AI58" s="11"/>
      <c r="AJ58" s="11"/>
      <c r="AK58" t="s">
        <v>126</v>
      </c>
      <c r="AL58" t="s">
        <v>126</v>
      </c>
      <c r="AM58" t="s">
        <v>126</v>
      </c>
      <c r="AN58" t="s">
        <v>126</v>
      </c>
      <c r="AO58" t="s">
        <v>125</v>
      </c>
      <c r="AP58" t="s">
        <v>125</v>
      </c>
      <c r="AQ58" t="s">
        <v>126</v>
      </c>
      <c r="AR58" t="s">
        <v>125</v>
      </c>
      <c r="AS58" t="s">
        <v>125</v>
      </c>
      <c r="AT58" t="s">
        <v>125</v>
      </c>
      <c r="AU58" t="s">
        <v>125</v>
      </c>
      <c r="AV58" t="s">
        <v>125</v>
      </c>
      <c r="AW58" s="9"/>
      <c r="AX58" s="48"/>
      <c r="AY58" s="65">
        <f>STDEV(AK57:AV57)</f>
        <v>3.6343799080425616</v>
      </c>
    </row>
    <row r="59" spans="1:51" x14ac:dyDescent="0.35">
      <c r="G59" s="9"/>
      <c r="N59" s="9"/>
      <c r="O59" s="10"/>
      <c r="T59" s="49"/>
      <c r="U59" s="49"/>
      <c r="V59" s="66">
        <f>V58*100/V57/100</f>
        <v>5.4867169892524409E-2</v>
      </c>
      <c r="W59" s="9"/>
      <c r="X59" s="9"/>
      <c r="AB59" s="11"/>
      <c r="AC59" s="11"/>
      <c r="AD59" s="11"/>
      <c r="AE59" s="11"/>
      <c r="AF59" s="11"/>
      <c r="AH59" s="11"/>
      <c r="AI59" s="11"/>
      <c r="AJ59" s="11"/>
      <c r="AK59" s="11"/>
      <c r="AL59" s="11"/>
      <c r="AM59" s="11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49"/>
      <c r="AY59" s="66">
        <f>AY58*100/AY57/100</f>
        <v>6.3984670812627528E-2</v>
      </c>
    </row>
    <row r="60" spans="1:51" x14ac:dyDescent="0.35">
      <c r="A60" t="s">
        <v>40</v>
      </c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14">
        <v>0.19680430678316352</v>
      </c>
      <c r="C64" s="14">
        <v>9.5130420837632651E-2</v>
      </c>
      <c r="D64" s="14"/>
      <c r="E64" s="14">
        <v>0.63652992273905151</v>
      </c>
      <c r="F64" s="14"/>
      <c r="G64" s="14"/>
      <c r="H64" s="14">
        <f>MAX(B64:G64)</f>
        <v>0.63652992273905151</v>
      </c>
      <c r="J64" s="15">
        <v>0.21618420372770328</v>
      </c>
      <c r="K64" s="15">
        <v>0.30980715388316926</v>
      </c>
      <c r="L64" s="15">
        <v>0.12330933914701168</v>
      </c>
      <c r="O64" s="10"/>
      <c r="V64" s="9"/>
      <c r="W64" s="9"/>
      <c r="X64" s="9"/>
      <c r="Y64" s="11" t="s">
        <v>19</v>
      </c>
      <c r="Z64" s="16">
        <v>0.17394740314050441</v>
      </c>
      <c r="AA64" s="16">
        <v>0.69033008505929605</v>
      </c>
      <c r="AB64" s="16">
        <v>0.60134148267774057</v>
      </c>
      <c r="AC64" s="16"/>
      <c r="AD64" s="11"/>
      <c r="AE64" s="11"/>
      <c r="AF64" s="11"/>
      <c r="AG64" s="14">
        <f>MAX(AA64:AF64)</f>
        <v>0.69033008505929605</v>
      </c>
      <c r="AH64" s="11"/>
      <c r="AI64" s="11"/>
      <c r="AJ64" s="9" t="s">
        <v>19</v>
      </c>
      <c r="AK64" s="15">
        <v>0.22320232197702958</v>
      </c>
      <c r="AL64" s="15">
        <v>0.42596856215860696</v>
      </c>
      <c r="AM64" s="15">
        <v>5.1804055389020415E-2</v>
      </c>
      <c r="AN64" s="15">
        <v>0.21618420372770328</v>
      </c>
      <c r="AO64" s="15">
        <v>0.32713285211938609</v>
      </c>
      <c r="AP64" s="15">
        <v>0.41076333035102086</v>
      </c>
      <c r="AQ64" s="15">
        <v>0.18358624680181385</v>
      </c>
      <c r="AR64" s="15">
        <v>0.30980715388316926</v>
      </c>
      <c r="AS64" s="15">
        <v>0.11768242251273248</v>
      </c>
      <c r="AT64" s="15">
        <v>0.40789745855839471</v>
      </c>
      <c r="AU64" s="15">
        <v>-5.4609604398965922E-2</v>
      </c>
      <c r="AV64" s="15">
        <v>0.12330933914701168</v>
      </c>
      <c r="AW64" s="9"/>
      <c r="AX64" s="9"/>
    </row>
    <row r="65" spans="1:51" s="17" customFormat="1" ht="15.5" x14ac:dyDescent="0.35">
      <c r="A65" s="17" t="s">
        <v>20</v>
      </c>
      <c r="B65" s="18">
        <v>3.8731935168401545E-2</v>
      </c>
      <c r="C65" s="18">
        <v>9.0497969687450917E-3</v>
      </c>
      <c r="D65" s="18"/>
      <c r="E65" s="18">
        <v>0.40517034254218287</v>
      </c>
      <c r="F65" s="18"/>
      <c r="G65" s="18"/>
      <c r="I65" s="24">
        <f>AVERAGE(B66:G66)</f>
        <v>15.098402489310985</v>
      </c>
      <c r="J65" s="19">
        <v>4.6735609941381116E-2</v>
      </c>
      <c r="K65" s="19">
        <v>9.5980472597189725E-2</v>
      </c>
      <c r="L65" s="19">
        <v>1.5205193120872748E-2</v>
      </c>
      <c r="O65" s="20"/>
      <c r="V65" s="55">
        <f>AVERAGE(J66:S66)</f>
        <v>5.2640425219814535</v>
      </c>
      <c r="W65" s="21"/>
      <c r="X65" s="21"/>
      <c r="Y65" s="22" t="s">
        <v>20</v>
      </c>
      <c r="Z65" s="23">
        <v>3.0257699059325165E-2</v>
      </c>
      <c r="AA65" s="23">
        <v>0.47655562633797494</v>
      </c>
      <c r="AB65" s="23">
        <v>0.36161157878906336</v>
      </c>
      <c r="AC65" s="23"/>
      <c r="AD65" s="22"/>
      <c r="AE65" s="22"/>
      <c r="AF65" s="22"/>
      <c r="AH65" s="42">
        <f>AVERAGE(Z66:AF66)</f>
        <v>28.947496806212115</v>
      </c>
      <c r="AI65" s="22"/>
      <c r="AJ65" s="21" t="s">
        <v>20</v>
      </c>
      <c r="AK65" s="19">
        <v>4.9819276535937582E-2</v>
      </c>
      <c r="AL65" s="19">
        <v>0.18144921594747099</v>
      </c>
      <c r="AM65" s="19">
        <v>2.6836601547486952E-3</v>
      </c>
      <c r="AN65" s="19">
        <v>4.6735609941381116E-2</v>
      </c>
      <c r="AO65" s="19">
        <v>0.10701590293576413</v>
      </c>
      <c r="AP65" s="19">
        <v>0.16872651356106189</v>
      </c>
      <c r="AQ65" s="19">
        <v>3.3703910014776503E-2</v>
      </c>
      <c r="AR65" s="19">
        <v>9.5980472597189725E-2</v>
      </c>
      <c r="AS65" s="19">
        <v>1.3849152568465284E-2</v>
      </c>
      <c r="AT65" s="19">
        <v>0.16638033669839733</v>
      </c>
      <c r="AU65" s="19">
        <v>2.9822088926115581E-3</v>
      </c>
      <c r="AV65" s="19">
        <v>1.5205193120872748E-2</v>
      </c>
      <c r="AW65" s="21"/>
      <c r="AX65" s="21"/>
      <c r="AY65" s="55">
        <f>AVERAGE(AK66:AV66)</f>
        <v>7.3710954414056458</v>
      </c>
    </row>
    <row r="66" spans="1:51" s="25" customFormat="1" ht="15.5" x14ac:dyDescent="0.35">
      <c r="A66" s="24" t="s">
        <v>21</v>
      </c>
      <c r="B66" s="24">
        <v>3.8731935168401543</v>
      </c>
      <c r="C66" s="24">
        <v>0.90497969687450919</v>
      </c>
      <c r="D66" s="24"/>
      <c r="E66" s="24">
        <v>40.517034254218288</v>
      </c>
      <c r="F66" s="24"/>
      <c r="G66" s="24"/>
      <c r="H66" s="25">
        <f>MAX(B66:G66)</f>
        <v>40.517034254218288</v>
      </c>
      <c r="I66" s="29">
        <f>STDEV(B66:G66)</f>
        <v>22.063152628766012</v>
      </c>
      <c r="J66" s="24">
        <v>4.6735609941381115</v>
      </c>
      <c r="K66" s="24">
        <v>9.5980472597189728</v>
      </c>
      <c r="L66" s="24">
        <v>1.5205193120872749</v>
      </c>
      <c r="N66" s="26"/>
      <c r="O66" s="27"/>
      <c r="U66" s="25">
        <f>MAX(J66:S66)</f>
        <v>9.5980472597189728</v>
      </c>
      <c r="V66" s="60">
        <f>STDEV(J66:S66)</f>
        <v>4.0710091822834222</v>
      </c>
      <c r="W66" s="26"/>
      <c r="X66" s="26"/>
      <c r="Y66" s="25" t="s">
        <v>21</v>
      </c>
      <c r="Z66" s="24">
        <v>3.0257699059325165</v>
      </c>
      <c r="AA66" s="24">
        <v>47.655562633797494</v>
      </c>
      <c r="AB66" s="24">
        <v>36.161157878906337</v>
      </c>
      <c r="AC66" s="24"/>
      <c r="AD66" s="28"/>
      <c r="AE66" s="29"/>
      <c r="AF66" s="29"/>
      <c r="AG66" s="25">
        <f>MAX(Z66:AF66)</f>
        <v>47.655562633797494</v>
      </c>
      <c r="AH66" s="29">
        <f>STDEV(Z66:AF66)</f>
        <v>23.172878096749777</v>
      </c>
      <c r="AI66" s="29"/>
      <c r="AJ66" s="26" t="s">
        <v>21</v>
      </c>
      <c r="AK66" s="24">
        <v>4.9819276535937584</v>
      </c>
      <c r="AL66" s="24">
        <v>18.1449215947471</v>
      </c>
      <c r="AM66" s="24">
        <v>0.26836601547486955</v>
      </c>
      <c r="AN66" s="24">
        <v>4.6735609941381115</v>
      </c>
      <c r="AO66" s="24">
        <v>10.701590293576412</v>
      </c>
      <c r="AP66" s="24">
        <v>16.872651356106189</v>
      </c>
      <c r="AQ66" s="24">
        <v>3.3703910014776501</v>
      </c>
      <c r="AR66" s="24">
        <v>9.5980472597189728</v>
      </c>
      <c r="AS66" s="24">
        <v>1.3849152568465284</v>
      </c>
      <c r="AT66" s="24">
        <v>16.638033669839732</v>
      </c>
      <c r="AU66" s="24">
        <v>0.29822088926115581</v>
      </c>
      <c r="AV66" s="24">
        <v>1.5205193120872749</v>
      </c>
      <c r="AW66" s="26"/>
      <c r="AX66" s="26">
        <f>MAX(AK66:AV66)</f>
        <v>18.1449215947471</v>
      </c>
      <c r="AY66" s="60">
        <f>STDEV(AK66:AV66)</f>
        <v>6.794455721576699</v>
      </c>
    </row>
    <row r="67" spans="1:51" x14ac:dyDescent="0.35">
      <c r="A67" t="s">
        <v>111</v>
      </c>
      <c r="B67" s="14">
        <v>0.16629695117729509</v>
      </c>
      <c r="C67" s="14">
        <v>0.50666904272138824</v>
      </c>
      <c r="D67" s="14"/>
      <c r="E67" s="14">
        <v>5.1485919100018457E-7</v>
      </c>
      <c r="F67" s="14"/>
      <c r="G67" s="14"/>
      <c r="H67" s="14">
        <f>HLOOKUP(H66,B66:G67,2)</f>
        <v>5.1485919100018457E-7</v>
      </c>
      <c r="I67" s="56">
        <f>I66*100/I65/100</f>
        <v>1.4612905335107982</v>
      </c>
      <c r="J67" s="14">
        <v>8.8804898226396478E-2</v>
      </c>
      <c r="K67" s="14">
        <v>1.3477373133239105E-2</v>
      </c>
      <c r="L67" s="14">
        <v>0.33563819761170266</v>
      </c>
      <c r="N67" s="9"/>
      <c r="O67" s="30"/>
      <c r="P67" s="14"/>
      <c r="Q67" s="14"/>
      <c r="R67" s="14"/>
      <c r="S67" s="14"/>
      <c r="T67" s="14"/>
      <c r="U67" s="14">
        <f>HLOOKUP(U66,J66:L67,2)</f>
        <v>1.3477373133239105E-2</v>
      </c>
      <c r="V67" s="61">
        <f>V66*100/V65/100</f>
        <v>0.77336175862634204</v>
      </c>
      <c r="W67" s="15"/>
      <c r="X67" s="15"/>
      <c r="Y67" t="s">
        <v>111</v>
      </c>
      <c r="Z67" s="14">
        <v>0.21746822076794389</v>
      </c>
      <c r="AA67" s="14">
        <v>2.0844122793804931E-8</v>
      </c>
      <c r="AB67" s="14">
        <v>2.4242995863575388E-6</v>
      </c>
      <c r="AC67" s="14"/>
      <c r="AD67" s="31"/>
      <c r="AE67" s="16"/>
      <c r="AF67" s="16"/>
      <c r="AG67" s="14">
        <f>HLOOKUP(AG66,Z66:AF67,2)</f>
        <v>2.0844122793804931E-8</v>
      </c>
      <c r="AH67" s="56">
        <f>AH66*100/AH65/100</f>
        <v>0.80051405659977104</v>
      </c>
      <c r="AI67" s="31"/>
      <c r="AJ67" s="9" t="s">
        <v>111</v>
      </c>
      <c r="AK67" s="14">
        <v>0.11171153414480377</v>
      </c>
      <c r="AL67" s="14">
        <v>1.8298430682977449E-3</v>
      </c>
      <c r="AM67" s="14">
        <v>0.71531412905690139</v>
      </c>
      <c r="AN67" s="14">
        <v>0.1237319051779578</v>
      </c>
      <c r="AO67" s="14">
        <v>1.7924107902356476E-2</v>
      </c>
      <c r="AP67" s="14">
        <v>2.7527224380423073E-3</v>
      </c>
      <c r="AQ67" s="14">
        <v>0.19264905178980266</v>
      </c>
      <c r="AR67" s="14">
        <v>2.5414153766232444E-2</v>
      </c>
      <c r="AS67" s="14">
        <v>0.40603934806547137</v>
      </c>
      <c r="AT67" s="14">
        <v>2.9667879571138589E-3</v>
      </c>
      <c r="AU67" s="14">
        <v>0.70060061423471898</v>
      </c>
      <c r="AV67" s="14">
        <v>0.38380263283926508</v>
      </c>
      <c r="AW67" s="15"/>
      <c r="AX67" s="14">
        <v>1.8298430682977449E-3</v>
      </c>
      <c r="AY67" s="61">
        <f>AY66*100/AY65/100</f>
        <v>0.92177014605050578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124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129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38</v>
      </c>
      <c r="C72">
        <v>39</v>
      </c>
      <c r="E72">
        <v>49</v>
      </c>
      <c r="J72" s="9">
        <v>51</v>
      </c>
      <c r="K72" s="9">
        <v>50</v>
      </c>
      <c r="L72" s="9">
        <v>51</v>
      </c>
      <c r="N72" s="9"/>
      <c r="V72" s="9"/>
      <c r="W72" s="9"/>
      <c r="X72" s="9"/>
      <c r="Y72" s="31" t="s">
        <v>32</v>
      </c>
      <c r="Z72" s="11">
        <v>39</v>
      </c>
      <c r="AA72" s="11">
        <v>49</v>
      </c>
      <c r="AB72" s="11">
        <v>50</v>
      </c>
      <c r="AC72" s="11"/>
      <c r="AD72" s="9"/>
      <c r="AE72" s="9"/>
      <c r="AF72" s="9"/>
      <c r="AH72" s="11"/>
      <c r="AI72" s="11"/>
      <c r="AJ72" s="33" t="s">
        <v>32</v>
      </c>
      <c r="AK72" s="9">
        <v>51</v>
      </c>
      <c r="AL72" s="9">
        <v>50</v>
      </c>
      <c r="AM72" s="9">
        <v>51</v>
      </c>
      <c r="AN72" s="9">
        <v>51</v>
      </c>
      <c r="AO72" s="9">
        <v>50</v>
      </c>
      <c r="AP72" s="9">
        <v>49</v>
      </c>
      <c r="AQ72" s="9">
        <v>50</v>
      </c>
      <c r="AR72" s="9">
        <v>50</v>
      </c>
      <c r="AS72" s="9">
        <v>51</v>
      </c>
      <c r="AT72" s="9">
        <v>50</v>
      </c>
      <c r="AU72" s="9">
        <v>51</v>
      </c>
      <c r="AV72" s="9">
        <v>51</v>
      </c>
      <c r="AW72" s="9"/>
      <c r="AX72" s="9"/>
    </row>
    <row r="73" spans="1:51" ht="15.5" x14ac:dyDescent="0.35">
      <c r="A73" s="30" t="s">
        <v>33</v>
      </c>
      <c r="B73">
        <v>20</v>
      </c>
      <c r="C73">
        <v>19</v>
      </c>
      <c r="E73">
        <v>33</v>
      </c>
      <c r="I73" s="24">
        <f>AVERAGE(B74:G74)</f>
        <v>56.232155480275786</v>
      </c>
      <c r="J73" s="9">
        <v>29</v>
      </c>
      <c r="K73" s="9">
        <v>24</v>
      </c>
      <c r="L73" s="9">
        <v>30</v>
      </c>
      <c r="N73" s="9"/>
      <c r="V73" s="55">
        <f>AVERAGE(J74:S74)</f>
        <v>54.562091503267972</v>
      </c>
      <c r="W73" s="9"/>
      <c r="X73" s="9"/>
      <c r="Y73" s="31" t="s">
        <v>33</v>
      </c>
      <c r="Z73" s="11">
        <v>18</v>
      </c>
      <c r="AA73" s="11">
        <v>28</v>
      </c>
      <c r="AB73" s="11">
        <v>30</v>
      </c>
      <c r="AC73" s="11"/>
      <c r="AD73" s="9"/>
      <c r="AE73" s="9"/>
      <c r="AF73" s="9"/>
      <c r="AH73" s="42">
        <f>AVERAGE(Z74:AF74)</f>
        <v>54.432234432234431</v>
      </c>
      <c r="AI73" s="11"/>
      <c r="AJ73" s="33" t="s">
        <v>33</v>
      </c>
      <c r="AK73" s="9">
        <v>26</v>
      </c>
      <c r="AL73" s="9">
        <v>27</v>
      </c>
      <c r="AM73" s="9">
        <v>25</v>
      </c>
      <c r="AN73" s="9">
        <v>29</v>
      </c>
      <c r="AO73" s="9">
        <v>27</v>
      </c>
      <c r="AP73" s="9">
        <v>24</v>
      </c>
      <c r="AQ73" s="9">
        <v>22</v>
      </c>
      <c r="AR73" s="9">
        <v>24</v>
      </c>
      <c r="AS73" s="9">
        <v>25</v>
      </c>
      <c r="AT73" s="9">
        <v>28</v>
      </c>
      <c r="AU73" s="9">
        <v>30</v>
      </c>
      <c r="AV73" s="9">
        <v>30</v>
      </c>
      <c r="AW73" s="9"/>
      <c r="AX73" s="9"/>
      <c r="AY73" s="55">
        <f>AVERAGE(AK74:AV74)</f>
        <v>52.375750300120053</v>
      </c>
    </row>
    <row r="74" spans="1:51" s="24" customFormat="1" ht="15.5" x14ac:dyDescent="0.35">
      <c r="A74" s="34" t="s">
        <v>34</v>
      </c>
      <c r="B74" s="24">
        <v>52.631578947368418</v>
      </c>
      <c r="C74" s="24">
        <v>48.717948717948715</v>
      </c>
      <c r="E74" s="24">
        <v>67.34693877551021</v>
      </c>
      <c r="H74" s="25">
        <f>MAX(B74:G74)</f>
        <v>67.34693877551021</v>
      </c>
      <c r="I74" s="29">
        <f>STDEV(B74:G74)</f>
        <v>9.8225725331082394</v>
      </c>
      <c r="J74" s="24">
        <v>56.862745098039213</v>
      </c>
      <c r="K74" s="24">
        <v>48</v>
      </c>
      <c r="L74" s="24">
        <v>58.823529411764703</v>
      </c>
      <c r="U74" s="25">
        <f>MAX(J74:S74)</f>
        <v>58.823529411764703</v>
      </c>
      <c r="V74" s="60">
        <f>STDEV(J74:S74)</f>
        <v>5.7668841200586192</v>
      </c>
      <c r="Y74" s="34" t="s">
        <v>34</v>
      </c>
      <c r="Z74" s="24">
        <v>46.153846153846153</v>
      </c>
      <c r="AA74" s="24">
        <v>57.142857142857146</v>
      </c>
      <c r="AB74" s="24">
        <v>60</v>
      </c>
      <c r="AG74" s="25">
        <f>MAX(Z74:AF74)</f>
        <v>60</v>
      </c>
      <c r="AH74" s="29">
        <f>STDEV(Z74:AF74)</f>
        <v>7.3102394415195455</v>
      </c>
      <c r="AJ74" s="34" t="s">
        <v>34</v>
      </c>
      <c r="AK74" s="24">
        <v>50.980392156862742</v>
      </c>
      <c r="AL74" s="24">
        <v>54</v>
      </c>
      <c r="AM74" s="24">
        <v>49.019607843137258</v>
      </c>
      <c r="AN74" s="24">
        <v>56.862745098039213</v>
      </c>
      <c r="AO74" s="24">
        <v>54</v>
      </c>
      <c r="AP74" s="24">
        <v>48.979591836734691</v>
      </c>
      <c r="AQ74" s="24">
        <v>44</v>
      </c>
      <c r="AR74" s="24">
        <v>48</v>
      </c>
      <c r="AS74" s="24">
        <v>49.019607843137258</v>
      </c>
      <c r="AT74" s="24">
        <v>56</v>
      </c>
      <c r="AU74" s="24">
        <v>58.823529411764703</v>
      </c>
      <c r="AV74" s="24">
        <v>58.823529411764703</v>
      </c>
      <c r="AX74" s="26">
        <f>MAX(AK74:AV74)</f>
        <v>58.823529411764703</v>
      </c>
      <c r="AY74" s="60">
        <f>STDEV(AK74:AV74)</f>
        <v>4.738633080064921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>n.s.</v>
      </c>
      <c r="D75" s="52"/>
      <c r="E75" s="52" t="str">
        <f>IF(E74&lt;(50+(1.654*50)/SQRT(E72)),"n.s.","")</f>
        <v/>
      </c>
      <c r="H75" s="14" t="str">
        <f>HLOOKUP(H74,B74:G75,2)</f>
        <v/>
      </c>
      <c r="I75" s="56">
        <f>I74*100/I73/100</f>
        <v>0.17467892612712746</v>
      </c>
      <c r="J75" s="52" t="s">
        <v>125</v>
      </c>
      <c r="K75" s="52" t="s">
        <v>125</v>
      </c>
      <c r="L75" s="52" t="s">
        <v>125</v>
      </c>
      <c r="N75" s="9"/>
      <c r="U75" s="14" t="str">
        <f>HLOOKUP(U74,J74:L75,2)</f>
        <v>n.s.</v>
      </c>
      <c r="V75" s="61">
        <f>V74*100/V73/100</f>
        <v>0.10569397105521906</v>
      </c>
      <c r="Y75" t="s">
        <v>119</v>
      </c>
      <c r="Z75" s="52" t="str">
        <f>IF(Z74&lt;(50+(1.654*50)/SQRT(Z72)),"n.s.","")</f>
        <v>n.s.</v>
      </c>
      <c r="AA75" s="52" t="str">
        <f>IF(AA74&lt;(50+(1.654*50)/SQRT(AA72)),"n.s.","")</f>
        <v>n.s.</v>
      </c>
      <c r="AB75" s="52" t="str">
        <f>IF(AB74&lt;(50+(1.654*50)/SQRT(AB72)),"n.s.","")</f>
        <v>n.s.</v>
      </c>
      <c r="AG75" s="14" t="str">
        <f>HLOOKUP(AG74,Z74:AF75,2)</f>
        <v>n.s.</v>
      </c>
      <c r="AH75" s="56">
        <f>AH74*100/AH73/100</f>
        <v>0.13429982284891223</v>
      </c>
      <c r="AJ75" s="11"/>
      <c r="AK75" s="52" t="s">
        <v>125</v>
      </c>
      <c r="AL75" s="52" t="s">
        <v>125</v>
      </c>
      <c r="AM75" s="52" t="s">
        <v>125</v>
      </c>
      <c r="AN75" s="52" t="s">
        <v>125</v>
      </c>
      <c r="AO75" s="52" t="s">
        <v>125</v>
      </c>
      <c r="AP75" s="52" t="s">
        <v>125</v>
      </c>
      <c r="AQ75" s="52" t="s">
        <v>125</v>
      </c>
      <c r="AR75" s="52" t="s">
        <v>125</v>
      </c>
      <c r="AS75" s="52" t="s">
        <v>125</v>
      </c>
      <c r="AT75" s="52" t="s">
        <v>125</v>
      </c>
      <c r="AU75" s="52" t="s">
        <v>125</v>
      </c>
      <c r="AV75" s="52" t="s">
        <v>125</v>
      </c>
      <c r="AX75" s="14" t="str">
        <f>HLOOKUP(AX74,AK74:AV75,2)</f>
        <v>n.s.</v>
      </c>
      <c r="AY75" s="61">
        <f>AY74*100/AY73/100</f>
        <v>9.0473798521489804E-2</v>
      </c>
    </row>
    <row r="76" spans="1:51" ht="15.5" x14ac:dyDescent="0.35">
      <c r="J76" s="24">
        <v>43.137254901960787</v>
      </c>
      <c r="K76" s="24">
        <v>52</v>
      </c>
      <c r="L76" s="24">
        <v>41.176470588235297</v>
      </c>
      <c r="N76" s="9"/>
      <c r="T76" s="49"/>
      <c r="U76" s="47">
        <f>MAX(J76:S76)</f>
        <v>52</v>
      </c>
      <c r="V76" s="57">
        <f>AVERAGE(J76:S76)</f>
        <v>45.437908496732028</v>
      </c>
      <c r="AJ76" s="34" t="s">
        <v>127</v>
      </c>
      <c r="AK76" s="24">
        <v>49.019607843137258</v>
      </c>
      <c r="AL76" s="24">
        <v>46</v>
      </c>
      <c r="AM76" s="24">
        <v>50.980392156862742</v>
      </c>
      <c r="AN76" s="24">
        <v>43.137254901960787</v>
      </c>
      <c r="AO76" s="24">
        <v>46</v>
      </c>
      <c r="AP76" s="24">
        <v>51.020408163265309</v>
      </c>
      <c r="AQ76" s="24">
        <v>56</v>
      </c>
      <c r="AR76" s="24">
        <v>52</v>
      </c>
      <c r="AS76" s="24">
        <v>50.980392156862742</v>
      </c>
      <c r="AT76" s="24">
        <v>44</v>
      </c>
      <c r="AU76" s="24">
        <v>41.176470588235297</v>
      </c>
      <c r="AV76" s="24">
        <v>41.176470588235297</v>
      </c>
      <c r="AX76" s="47">
        <f>MAX(AK76:AV76)</f>
        <v>56</v>
      </c>
      <c r="AY76" s="57">
        <f>AVERAGE(AK76:AV76)</f>
        <v>47.624249699879947</v>
      </c>
    </row>
    <row r="77" spans="1:51" x14ac:dyDescent="0.35">
      <c r="J77" t="s">
        <v>125</v>
      </c>
      <c r="K77" t="s">
        <v>125</v>
      </c>
      <c r="L77" t="s">
        <v>125</v>
      </c>
      <c r="N77" s="9"/>
      <c r="T77" s="49"/>
      <c r="U77" s="48" t="str">
        <f>HLOOKUP(U76,J76:L77,2)</f>
        <v>n.s.</v>
      </c>
      <c r="V77" s="65">
        <f>STDEV(J76:S76)</f>
        <v>5.7668841200586041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125</v>
      </c>
      <c r="AT77" t="s">
        <v>125</v>
      </c>
      <c r="AU77" t="s">
        <v>125</v>
      </c>
      <c r="AV77" t="s">
        <v>125</v>
      </c>
      <c r="AX77" s="48" t="str">
        <f>HLOOKUP(AX76,AK76:AV77,2)</f>
        <v>n.s.</v>
      </c>
      <c r="AY77" s="65">
        <f>STDEV(AK76:AV76)</f>
        <v>4.738633080064921</v>
      </c>
    </row>
    <row r="78" spans="1:51" x14ac:dyDescent="0.35">
      <c r="N78" s="9"/>
      <c r="O78" s="10"/>
      <c r="T78" s="49"/>
      <c r="U78" s="49"/>
      <c r="V78" s="66">
        <f>V77*100/V76/100</f>
        <v>0.12691790425330357</v>
      </c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9"/>
      <c r="AU78" s="9"/>
      <c r="AV78" s="9"/>
      <c r="AX78" s="49"/>
      <c r="AY78" s="66">
        <f>AY77*100/AY76/100</f>
        <v>9.9500424887047953E-2</v>
      </c>
    </row>
    <row r="79" spans="1:51" x14ac:dyDescent="0.35">
      <c r="AX79" s="9"/>
    </row>
  </sheetData>
  <conditionalFormatting sqref="A9:G9 A17:G17 AZ17:XFD17 AZ9:XFD9 W17:AF17 X9:AF9 T17 T9 AI9 AI17 AW17 AW9">
    <cfRule type="dataBar" priority="5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{D55B40CA-D0BC-4771-90A5-407E3D820F49}</x14:id>
        </ext>
      </extLst>
    </cfRule>
  </conditionalFormatting>
  <conditionalFormatting sqref="A28:G28 A36:G36 AZ36:XFD36 AZ28:XFD28 W36:AF36 W28:AF28 S36:T36 S28:T28 AI28 AI36 AW36 AW28">
    <cfRule type="dataBar" priority="5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{6171EF3C-7AE2-4142-AE91-BD59BF57335C}</x14:id>
        </ext>
      </extLst>
    </cfRule>
  </conditionalFormatting>
  <conditionalFormatting sqref="AZ55:XFD55 AZ47:XFD47">
    <cfRule type="dataBar" priority="5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{48798204-3C0B-43E7-A9E7-378C97C5305E}</x14:id>
        </ext>
      </extLst>
    </cfRule>
  </conditionalFormatting>
  <conditionalFormatting sqref="A66:G66 A74:G74 AZ74:XFD74 AZ66:XFD66 W74:AF74 W66:AF66 AI66 AI74 AW74 AW66">
    <cfRule type="dataBar" priority="5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{57A4E41C-5E64-4F19-A417-56608AE05C4E}</x14:id>
        </ext>
      </extLst>
    </cfRule>
  </conditionalFormatting>
  <conditionalFormatting sqref="B10:G10">
    <cfRule type="cellIs" dxfId="481" priority="517" operator="greaterThan">
      <formula>0.05</formula>
    </cfRule>
  </conditionalFormatting>
  <conditionalFormatting sqref="Z10:AC10">
    <cfRule type="cellIs" dxfId="480" priority="516" operator="greaterThan">
      <formula>0.05</formula>
    </cfRule>
  </conditionalFormatting>
  <conditionalFormatting sqref="B29:G29">
    <cfRule type="cellIs" dxfId="479" priority="507" operator="greaterThan">
      <formula>0.05</formula>
    </cfRule>
  </conditionalFormatting>
  <conditionalFormatting sqref="Z29:AC29">
    <cfRule type="cellIs" dxfId="478" priority="506" operator="greaterThan">
      <formula>0.05</formula>
    </cfRule>
  </conditionalFormatting>
  <conditionalFormatting sqref="B67:G67">
    <cfRule type="cellIs" dxfId="477" priority="477" operator="greaterThan">
      <formula>0.05</formula>
    </cfRule>
  </conditionalFormatting>
  <conditionalFormatting sqref="Z67:AC67">
    <cfRule type="cellIs" dxfId="476" priority="476" operator="greaterThan">
      <formula>0.05</formula>
    </cfRule>
  </conditionalFormatting>
  <conditionalFormatting sqref="I17">
    <cfRule type="dataBar" priority="2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{13E3E697-BB56-471F-BC21-2D3E7FCCE95D}</x14:id>
        </ext>
      </extLst>
    </cfRule>
  </conditionalFormatting>
  <conditionalFormatting sqref="I36 I28">
    <cfRule type="dataBar" priority="2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{59471B8C-6A1D-41B7-B848-8871D05B7668}</x14:id>
        </ext>
      </extLst>
    </cfRule>
  </conditionalFormatting>
  <conditionalFormatting sqref="I9">
    <cfRule type="dataBar" priority="2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{4F8028DC-5741-4D53-95B9-21BE0E0131D1}</x14:id>
        </ext>
      </extLst>
    </cfRule>
  </conditionalFormatting>
  <conditionalFormatting sqref="I66">
    <cfRule type="dataBar" priority="2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{A5AB6B14-29DD-4D0F-ACA5-E2070E328DA7}</x14:id>
        </ext>
      </extLst>
    </cfRule>
  </conditionalFormatting>
  <conditionalFormatting sqref="I74">
    <cfRule type="dataBar" priority="2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{1C2D0ABC-97E8-4359-BA99-C332ED633DAF}</x14:id>
        </ext>
      </extLst>
    </cfRule>
  </conditionalFormatting>
  <conditionalFormatting sqref="AH14">
    <cfRule type="cellIs" dxfId="475" priority="236" operator="greaterThan">
      <formula>0.94999</formula>
    </cfRule>
    <cfRule type="cellIs" dxfId="474" priority="237" operator="greaterThan">
      <formula>0.66999</formula>
    </cfRule>
    <cfRule type="cellIs" dxfId="473" priority="238" operator="greaterThan">
      <formula>66.999</formula>
    </cfRule>
    <cfRule type="cellIs" dxfId="472" priority="239" operator="greaterThan">
      <formula>",94999"</formula>
    </cfRule>
    <cfRule type="cellIs" dxfId="471" priority="240" operator="greaterThan">
      <formula>",66999"</formula>
    </cfRule>
  </conditionalFormatting>
  <conditionalFormatting sqref="AH33">
    <cfRule type="cellIs" dxfId="470" priority="231" operator="greaterThan">
      <formula>0.94999</formula>
    </cfRule>
    <cfRule type="cellIs" dxfId="469" priority="232" operator="greaterThan">
      <formula>0.66999</formula>
    </cfRule>
    <cfRule type="cellIs" dxfId="468" priority="233" operator="greaterThan">
      <formula>66.999</formula>
    </cfRule>
    <cfRule type="cellIs" dxfId="467" priority="234" operator="greaterThan">
      <formula>",94999"</formula>
    </cfRule>
    <cfRule type="cellIs" dxfId="466" priority="235" operator="greaterThan">
      <formula>",66999"</formula>
    </cfRule>
  </conditionalFormatting>
  <conditionalFormatting sqref="AH36 AH28">
    <cfRule type="dataBar" priority="2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{301EFA11-532F-4FB2-9145-FCAEB648CF38}</x14:id>
        </ext>
      </extLst>
    </cfRule>
  </conditionalFormatting>
  <conditionalFormatting sqref="AH71">
    <cfRule type="cellIs" dxfId="465" priority="220" operator="greaterThan">
      <formula>0.94999</formula>
    </cfRule>
    <cfRule type="cellIs" dxfId="464" priority="221" operator="greaterThan">
      <formula>0.66999</formula>
    </cfRule>
    <cfRule type="cellIs" dxfId="463" priority="222" operator="greaterThan">
      <formula>66.999</formula>
    </cfRule>
    <cfRule type="cellIs" dxfId="462" priority="223" operator="greaterThan">
      <formula>",94999"</formula>
    </cfRule>
    <cfRule type="cellIs" dxfId="461" priority="224" operator="greaterThan">
      <formula>",66999"</formula>
    </cfRule>
  </conditionalFormatting>
  <conditionalFormatting sqref="AH66">
    <cfRule type="dataBar" priority="2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{19C191CB-6BAB-4307-AA18-63C841C613D0}</x14:id>
        </ext>
      </extLst>
    </cfRule>
  </conditionalFormatting>
  <conditionalFormatting sqref="AH74">
    <cfRule type="dataBar" priority="2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{66050661-6B8B-4FF9-BFFD-53A0F69E5302}</x14:id>
        </ext>
      </extLst>
    </cfRule>
  </conditionalFormatting>
  <conditionalFormatting sqref="AH17">
    <cfRule type="dataBar" priority="2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{4DD2CEA6-2C7F-41B4-8F53-56334A2043AE}</x14:id>
        </ext>
      </extLst>
    </cfRule>
  </conditionalFormatting>
  <conditionalFormatting sqref="AH9">
    <cfRule type="dataBar" priority="2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{8DF03465-B746-428A-9252-F745564106A0}</x14:id>
        </ext>
      </extLst>
    </cfRule>
  </conditionalFormatting>
  <conditionalFormatting sqref="A47:G47 A55:G55 W55:X55 W47:X47">
    <cfRule type="dataBar" priority="1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{C8174392-8394-492A-86B9-2BC1CFFD0839}</x14:id>
        </ext>
      </extLst>
    </cfRule>
  </conditionalFormatting>
  <conditionalFormatting sqref="B48:G48">
    <cfRule type="cellIs" dxfId="460" priority="198" operator="greaterThan">
      <formula>0.05</formula>
    </cfRule>
  </conditionalFormatting>
  <conditionalFormatting sqref="J55:S55 J47:S47">
    <cfRule type="dataBar" priority="1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{5FEA4690-36FD-4AF7-8AF4-495B5D66164E}</x14:id>
        </ext>
      </extLst>
    </cfRule>
  </conditionalFormatting>
  <conditionalFormatting sqref="J48:L48">
    <cfRule type="cellIs" dxfId="459" priority="191" operator="greaterThan">
      <formula>0.05</formula>
    </cfRule>
  </conditionalFormatting>
  <conditionalFormatting sqref="J57:L57">
    <cfRule type="dataBar" priority="19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{95DE944C-401F-4DF8-9954-D18C16054D80}</x14:id>
        </ext>
      </extLst>
    </cfRule>
  </conditionalFormatting>
  <conditionalFormatting sqref="J45:L45">
    <cfRule type="cellIs" dxfId="458" priority="189" operator="lessThan">
      <formula>0</formula>
    </cfRule>
  </conditionalFormatting>
  <conditionalFormatting sqref="T47 T55">
    <cfRule type="dataBar" priority="1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{B9CDD75D-87AD-4A8E-8419-5E4CD0D7B902}</x14:id>
        </ext>
      </extLst>
    </cfRule>
  </conditionalFormatting>
  <conditionalFormatting sqref="AD47:AF47 AK47:AW47 Y55:AF55 AI55:AW55 AI47">
    <cfRule type="dataBar" priority="1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{DA0246E3-FAAC-42CA-9A13-046EDCE58D9B}</x14:id>
        </ext>
      </extLst>
    </cfRule>
  </conditionalFormatting>
  <conditionalFormatting sqref="Z48:AC48">
    <cfRule type="cellIs" dxfId="457" priority="178" operator="greaterThan">
      <formula>0.05</formula>
    </cfRule>
  </conditionalFormatting>
  <conditionalFormatting sqref="AK48:AV48">
    <cfRule type="cellIs" dxfId="456" priority="177" operator="greaterThan">
      <formula>0.05</formula>
    </cfRule>
  </conditionalFormatting>
  <conditionalFormatting sqref="AJ47">
    <cfRule type="dataBar" priority="1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{BB9EA60A-E73A-4D5B-B513-957CC2C76B16}</x14:id>
        </ext>
      </extLst>
    </cfRule>
  </conditionalFormatting>
  <conditionalFormatting sqref="AK57:AV57">
    <cfRule type="dataBar" priority="17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{A72E9C13-022F-4173-8D7C-4DF82451EF97}</x14:id>
        </ext>
      </extLst>
    </cfRule>
  </conditionalFormatting>
  <conditionalFormatting sqref="AK45:AV45">
    <cfRule type="cellIs" dxfId="455" priority="174" operator="lessThan">
      <formula>0</formula>
    </cfRule>
  </conditionalFormatting>
  <conditionalFormatting sqref="AJ57">
    <cfRule type="dataBar" priority="1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{02F583BF-A7AE-43E4-8912-03266A28BAA7}</x14:id>
        </ext>
      </extLst>
    </cfRule>
  </conditionalFormatting>
  <conditionalFormatting sqref="I47">
    <cfRule type="dataBar" priority="1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{49828031-CE94-492C-987C-5D845D5276FD}</x14:id>
        </ext>
      </extLst>
    </cfRule>
  </conditionalFormatting>
  <conditionalFormatting sqref="I55">
    <cfRule type="dataBar" priority="1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{829EA84B-07BA-428F-8907-BDE7C9BB5D9F}</x14:id>
        </ext>
      </extLst>
    </cfRule>
  </conditionalFormatting>
  <conditionalFormatting sqref="U47 U55">
    <cfRule type="dataBar" priority="1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{88131682-E57E-4618-90EA-435D5BADBAB5}</x14:id>
        </ext>
      </extLst>
    </cfRule>
  </conditionalFormatting>
  <conditionalFormatting sqref="U48">
    <cfRule type="cellIs" dxfId="454" priority="146" operator="greaterThan">
      <formula>0.05</formula>
    </cfRule>
  </conditionalFormatting>
  <conditionalFormatting sqref="U56">
    <cfRule type="cellIs" dxfId="453" priority="145" operator="greaterThan">
      <formula>0.05</formula>
    </cfRule>
  </conditionalFormatting>
  <conditionalFormatting sqref="V47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{AC11FAA1-8DFA-4822-A7D2-72CA86AF356D}</x14:id>
        </ext>
      </extLst>
    </cfRule>
  </conditionalFormatting>
  <conditionalFormatting sqref="V55">
    <cfRule type="dataBar" priority="1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{21CCF190-8D0B-49D1-8FD4-11B570D5C70D}</x14:id>
        </ext>
      </extLst>
    </cfRule>
  </conditionalFormatting>
  <conditionalFormatting sqref="U57">
    <cfRule type="dataBar" priority="14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{FD51E72E-4B10-48E8-9E3B-C4C293F61C00}</x14:id>
        </ext>
      </extLst>
    </cfRule>
  </conditionalFormatting>
  <conditionalFormatting sqref="U58">
    <cfRule type="cellIs" dxfId="452" priority="141" operator="greaterThan">
      <formula>0.05</formula>
    </cfRule>
  </conditionalFormatting>
  <conditionalFormatting sqref="V58">
    <cfRule type="dataBar" priority="1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{6FC6ADD8-ECEC-411C-9F3C-2480612A554A}</x14:id>
        </ext>
      </extLst>
    </cfRule>
  </conditionalFormatting>
  <conditionalFormatting sqref="AH52">
    <cfRule type="cellIs" dxfId="451" priority="131" operator="greaterThan">
      <formula>0.94999</formula>
    </cfRule>
    <cfRule type="cellIs" dxfId="450" priority="132" operator="greaterThan">
      <formula>0.66999</formula>
    </cfRule>
    <cfRule type="cellIs" dxfId="449" priority="133" operator="greaterThan">
      <formula>66.999</formula>
    </cfRule>
    <cfRule type="cellIs" dxfId="448" priority="134" operator="greaterThan">
      <formula>",94999"</formula>
    </cfRule>
    <cfRule type="cellIs" dxfId="447" priority="135" operator="greaterThan">
      <formula>",66999"</formula>
    </cfRule>
  </conditionalFormatting>
  <conditionalFormatting sqref="AH47">
    <cfRule type="dataBar" priority="1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{A7175AA3-C686-430A-8518-957162358028}</x14:id>
        </ext>
      </extLst>
    </cfRule>
  </conditionalFormatting>
  <conditionalFormatting sqref="AH55">
    <cfRule type="dataBar" priority="1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{B1808D69-B7AE-4A90-98F0-B2DC6D962573}</x14:id>
        </ext>
      </extLst>
    </cfRule>
  </conditionalFormatting>
  <conditionalFormatting sqref="AX47">
    <cfRule type="dataBar" priority="1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{2612B946-BD92-4DE4-82EC-26826DE522EF}</x14:id>
        </ext>
      </extLst>
    </cfRule>
  </conditionalFormatting>
  <conditionalFormatting sqref="AX55">
    <cfRule type="dataBar" priority="1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{F276CE40-AB84-4585-8D2A-DF8B864AD62F}</x14:id>
        </ext>
      </extLst>
    </cfRule>
  </conditionalFormatting>
  <conditionalFormatting sqref="AX48">
    <cfRule type="cellIs" dxfId="446" priority="126" operator="greaterThan">
      <formula>0.05</formula>
    </cfRule>
  </conditionalFormatting>
  <conditionalFormatting sqref="AX56">
    <cfRule type="cellIs" dxfId="445" priority="125" operator="greaterThan">
      <formula>0.05</formula>
    </cfRule>
  </conditionalFormatting>
  <conditionalFormatting sqref="AY47">
    <cfRule type="dataBar" priority="1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{9FA4BDF2-ACC2-4ABB-BC19-71AC450A96EF}</x14:id>
        </ext>
      </extLst>
    </cfRule>
  </conditionalFormatting>
  <conditionalFormatting sqref="AY55">
    <cfRule type="dataBar" priority="1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{17F98CE8-C745-482B-8475-C768B2D170C4}</x14:id>
        </ext>
      </extLst>
    </cfRule>
  </conditionalFormatting>
  <conditionalFormatting sqref="AX57">
    <cfRule type="dataBar" priority="12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{6A63BD4C-EE26-4114-9D24-E165F7F0562B}</x14:id>
        </ext>
      </extLst>
    </cfRule>
  </conditionalFormatting>
  <conditionalFormatting sqref="AX58">
    <cfRule type="cellIs" dxfId="444" priority="121" operator="greaterThan">
      <formula>0.05</formula>
    </cfRule>
  </conditionalFormatting>
  <conditionalFormatting sqref="AY58">
    <cfRule type="dataBar" priority="1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{0B773F9A-2D40-4B57-A82D-181E44AABF1D}</x14:id>
        </ext>
      </extLst>
    </cfRule>
  </conditionalFormatting>
  <conditionalFormatting sqref="J36:R36 J28:R28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{E1464129-24FC-454B-AAB2-3B9FE0F901DD}</x14:id>
        </ext>
      </extLst>
    </cfRule>
  </conditionalFormatting>
  <conditionalFormatting sqref="J29:L29">
    <cfRule type="cellIs" dxfId="443" priority="118" operator="greaterThan">
      <formula>0.05</formula>
    </cfRule>
  </conditionalFormatting>
  <conditionalFormatting sqref="J38:L38">
    <cfRule type="dataBar" priority="11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{9D2703FF-210C-4B67-8671-634FC0D27FDB}</x14:id>
        </ext>
      </extLst>
    </cfRule>
  </conditionalFormatting>
  <conditionalFormatting sqref="J26:L26">
    <cfRule type="cellIs" dxfId="442" priority="116" operator="lessThan">
      <formula>0</formula>
    </cfRule>
  </conditionalFormatting>
  <conditionalFormatting sqref="U36 U28">
    <cfRule type="dataBar" priority="1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{5DDA5CFE-7547-4A2F-A505-E0CFFE109F26}</x14:id>
        </ext>
      </extLst>
    </cfRule>
  </conditionalFormatting>
  <conditionalFormatting sqref="U29">
    <cfRule type="cellIs" dxfId="441" priority="114" operator="greaterThan">
      <formula>0.05</formula>
    </cfRule>
  </conditionalFormatting>
  <conditionalFormatting sqref="U37">
    <cfRule type="cellIs" dxfId="440" priority="113" operator="greaterThan">
      <formula>0.05</formula>
    </cfRule>
  </conditionalFormatting>
  <conditionalFormatting sqref="V28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{A44C924E-0FDF-4455-B148-03612DB35387}</x14:id>
        </ext>
      </extLst>
    </cfRule>
  </conditionalFormatting>
  <conditionalFormatting sqref="V36">
    <cfRule type="dataBar" priority="1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{F0A9A3C4-230D-4EA5-914C-7CA175286DB2}</x14:id>
        </ext>
      </extLst>
    </cfRule>
  </conditionalFormatting>
  <conditionalFormatting sqref="U38">
    <cfRule type="dataBar" priority="11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{B5904D11-D422-4CFC-AAFB-A794FCB067D5}</x14:id>
        </ext>
      </extLst>
    </cfRule>
  </conditionalFormatting>
  <conditionalFormatting sqref="U39">
    <cfRule type="cellIs" dxfId="439" priority="109" operator="greaterThan">
      <formula>0.05</formula>
    </cfRule>
  </conditionalFormatting>
  <conditionalFormatting sqref="V39">
    <cfRule type="dataBar" priority="1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{0AC343E3-9F03-4D22-AAE4-BE3027F8DF97}</x14:id>
        </ext>
      </extLst>
    </cfRule>
  </conditionalFormatting>
  <conditionalFormatting sqref="AK28:AV28 AJ36:AV36">
    <cfRule type="dataBar" priority="1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{1A5927A2-EB7F-4DEE-9D33-1241CFCBF356}</x14:id>
        </ext>
      </extLst>
    </cfRule>
  </conditionalFormatting>
  <conditionalFormatting sqref="AK29:AV29">
    <cfRule type="cellIs" dxfId="438" priority="106" operator="greaterThan">
      <formula>0.05</formula>
    </cfRule>
  </conditionalFormatting>
  <conditionalFormatting sqref="AJ28">
    <cfRule type="dataBar" priority="1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{6EDEA884-BD65-44BA-96CB-4D883FFA4F7E}</x14:id>
        </ext>
      </extLst>
    </cfRule>
  </conditionalFormatting>
  <conditionalFormatting sqref="AK38:AV38">
    <cfRule type="dataBar" priority="10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{49823F4B-CBE3-4914-99B6-C0A81FE3319F}</x14:id>
        </ext>
      </extLst>
    </cfRule>
  </conditionalFormatting>
  <conditionalFormatting sqref="AK26:AV26">
    <cfRule type="cellIs" dxfId="437" priority="103" operator="lessThan">
      <formula>0</formula>
    </cfRule>
  </conditionalFormatting>
  <conditionalFormatting sqref="AJ38">
    <cfRule type="dataBar" priority="1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{BA91E043-C500-4777-BAB6-415EC41C3908}</x14:id>
        </ext>
      </extLst>
    </cfRule>
  </conditionalFormatting>
  <conditionalFormatting sqref="AX28">
    <cfRule type="dataBar" priority="1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{B43DEBFC-C886-449D-A9FE-8ED0F1079873}</x14:id>
        </ext>
      </extLst>
    </cfRule>
  </conditionalFormatting>
  <conditionalFormatting sqref="AX36">
    <cfRule type="dataBar" priority="1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{133E5744-E342-4838-A744-9B91F273876D}</x14:id>
        </ext>
      </extLst>
    </cfRule>
  </conditionalFormatting>
  <conditionalFormatting sqref="AX29">
    <cfRule type="cellIs" dxfId="436" priority="99" operator="greaterThan">
      <formula>0.05</formula>
    </cfRule>
  </conditionalFormatting>
  <conditionalFormatting sqref="AX37">
    <cfRule type="cellIs" dxfId="435" priority="98" operator="greaterThan">
      <formula>0.05</formula>
    </cfRule>
  </conditionalFormatting>
  <conditionalFormatting sqref="AY28">
    <cfRule type="dataBar" priority="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{4F2D0287-7BE6-470E-9799-100592CC17DF}</x14:id>
        </ext>
      </extLst>
    </cfRule>
  </conditionalFormatting>
  <conditionalFormatting sqref="AY36">
    <cfRule type="dataBar" priority="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{F94C39F8-738C-42AE-B768-464AC638FA09}</x14:id>
        </ext>
      </extLst>
    </cfRule>
  </conditionalFormatting>
  <conditionalFormatting sqref="AX38">
    <cfRule type="dataBar" priority="9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{C1110091-F3D7-48FE-881F-A2CF5C64FE39}</x14:id>
        </ext>
      </extLst>
    </cfRule>
  </conditionalFormatting>
  <conditionalFormatting sqref="AX39">
    <cfRule type="cellIs" dxfId="434" priority="94" operator="greaterThan">
      <formula>0.05</formula>
    </cfRule>
  </conditionalFormatting>
  <conditionalFormatting sqref="AY39">
    <cfRule type="dataBar" priority="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{A97AF149-6AFA-4626-A846-64B30D3CFF7C}</x14:id>
        </ext>
      </extLst>
    </cfRule>
  </conditionalFormatting>
  <conditionalFormatting sqref="J74:S74 J66:S66">
    <cfRule type="dataBar" priority="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{9138A93B-0D61-4CA5-9340-F7D851EB02E8}</x14:id>
        </ext>
      </extLst>
    </cfRule>
  </conditionalFormatting>
  <conditionalFormatting sqref="J67:L67">
    <cfRule type="cellIs" dxfId="433" priority="91" operator="greaterThan">
      <formula>0.05</formula>
    </cfRule>
  </conditionalFormatting>
  <conditionalFormatting sqref="J76:L76">
    <cfRule type="dataBar" priority="9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{874EE1CB-FFD6-4D8C-8D42-CC2E251417E6}</x14:id>
        </ext>
      </extLst>
    </cfRule>
  </conditionalFormatting>
  <conditionalFormatting sqref="J64:L64">
    <cfRule type="cellIs" dxfId="432" priority="89" operator="lessThan">
      <formula>0</formula>
    </cfRule>
  </conditionalFormatting>
  <conditionalFormatting sqref="T66 T74">
    <cfRule type="dataBar" priority="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{83A2144C-B05E-4768-9D4C-F614B6457665}</x14:id>
        </ext>
      </extLst>
    </cfRule>
  </conditionalFormatting>
  <conditionalFormatting sqref="U66 U74">
    <cfRule type="dataBar" priority="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{C07827B4-BC43-44A4-A579-99C13E9F4DFB}</x14:id>
        </ext>
      </extLst>
    </cfRule>
  </conditionalFormatting>
  <conditionalFormatting sqref="U67">
    <cfRule type="cellIs" dxfId="431" priority="86" operator="greaterThan">
      <formula>0.05</formula>
    </cfRule>
  </conditionalFormatting>
  <conditionalFormatting sqref="U75">
    <cfRule type="cellIs" dxfId="430" priority="85" operator="greaterThan">
      <formula>0.05</formula>
    </cfRule>
  </conditionalFormatting>
  <conditionalFormatting sqref="V66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{05F9E203-9D51-4D06-A6AC-71BA804FCB3C}</x14:id>
        </ext>
      </extLst>
    </cfRule>
  </conditionalFormatting>
  <conditionalFormatting sqref="V74">
    <cfRule type="dataBar" priority="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{40F8F2AE-D2FA-4832-BF82-A0951AAF6BD4}</x14:id>
        </ext>
      </extLst>
    </cfRule>
  </conditionalFormatting>
  <conditionalFormatting sqref="U76">
    <cfRule type="dataBar" priority="8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{6D12E5FE-57CC-4662-81B0-9332C3B157C1}</x14:id>
        </ext>
      </extLst>
    </cfRule>
  </conditionalFormatting>
  <conditionalFormatting sqref="U77">
    <cfRule type="cellIs" dxfId="429" priority="81" operator="greaterThan">
      <formula>0.05</formula>
    </cfRule>
  </conditionalFormatting>
  <conditionalFormatting sqref="V77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{0AEEB1CD-130D-420A-9046-1B44C16E78F0}</x14:id>
        </ext>
      </extLst>
    </cfRule>
  </conditionalFormatting>
  <conditionalFormatting sqref="AK66:AV66 AJ74:AV74">
    <cfRule type="dataBar" priority="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{1DE56166-FB12-4729-8FFB-F43097E337C3}</x14:id>
        </ext>
      </extLst>
    </cfRule>
  </conditionalFormatting>
  <conditionalFormatting sqref="AK67:AV67">
    <cfRule type="cellIs" dxfId="428" priority="78" operator="greaterThan">
      <formula>0.05</formula>
    </cfRule>
  </conditionalFormatting>
  <conditionalFormatting sqref="AJ66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{99848DEA-2251-4D3A-9878-15DC24E4A566}</x14:id>
        </ext>
      </extLst>
    </cfRule>
  </conditionalFormatting>
  <conditionalFormatting sqref="AK76:AV76">
    <cfRule type="dataBar" priority="7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{415D1F63-8153-4023-8F1F-92A53BC6BE96}</x14:id>
        </ext>
      </extLst>
    </cfRule>
  </conditionalFormatting>
  <conditionalFormatting sqref="AK64:AV64">
    <cfRule type="cellIs" dxfId="427" priority="75" operator="lessThan">
      <formula>0</formula>
    </cfRule>
  </conditionalFormatting>
  <conditionalFormatting sqref="AJ76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{880FFF8B-83B4-4360-8C77-892374F1BE47}</x14:id>
        </ext>
      </extLst>
    </cfRule>
  </conditionalFormatting>
  <conditionalFormatting sqref="AX66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{3E6D8005-0D76-4927-B5F5-8757DE9DFA08}</x14:id>
        </ext>
      </extLst>
    </cfRule>
  </conditionalFormatting>
  <conditionalFormatting sqref="AX74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{F5086931-C8F0-4593-B7D4-BED1854B683A}</x14:id>
        </ext>
      </extLst>
    </cfRule>
  </conditionalFormatting>
  <conditionalFormatting sqref="AX75">
    <cfRule type="cellIs" dxfId="426" priority="70" operator="greaterThan">
      <formula>0.05</formula>
    </cfRule>
  </conditionalFormatting>
  <conditionalFormatting sqref="AY66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{22EF0E36-0F41-4C31-9D46-CB5175860702}</x14:id>
        </ext>
      </extLst>
    </cfRule>
  </conditionalFormatting>
  <conditionalFormatting sqref="AY74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{F945E0D0-E2D9-487C-A587-A6085D59E5CD}</x14:id>
        </ext>
      </extLst>
    </cfRule>
  </conditionalFormatting>
  <conditionalFormatting sqref="AX76">
    <cfRule type="dataBar" priority="6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{BC4570D4-4C04-4BF3-8977-455259707691}</x14:id>
        </ext>
      </extLst>
    </cfRule>
  </conditionalFormatting>
  <conditionalFormatting sqref="AX77">
    <cfRule type="cellIs" dxfId="425" priority="66" operator="greaterThan">
      <formula>0.05</formula>
    </cfRule>
  </conditionalFormatting>
  <conditionalFormatting sqref="AY77">
    <cfRule type="dataBar" priority="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{CD5C2E57-45DE-405E-873E-BE9FE92B486B}</x14:id>
        </ext>
      </extLst>
    </cfRule>
  </conditionalFormatting>
  <conditionalFormatting sqref="AX67">
    <cfRule type="cellIs" dxfId="424" priority="64" operator="greaterThan">
      <formula>0.05</formula>
    </cfRule>
  </conditionalFormatting>
  <conditionalFormatting sqref="J17:S17 J9:S9">
    <cfRule type="dataBar" priority="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{7AFEB4C9-0685-433E-A684-2B6CFF4526D8}</x14:id>
        </ext>
      </extLst>
    </cfRule>
  </conditionalFormatting>
  <conditionalFormatting sqref="J10:L10">
    <cfRule type="cellIs" dxfId="423" priority="62" operator="greaterThan">
      <formula>0.05</formula>
    </cfRule>
  </conditionalFormatting>
  <conditionalFormatting sqref="J19:L19">
    <cfRule type="dataBar" priority="6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{5591A62A-122D-4799-BEB3-AB3623703161}</x14:id>
        </ext>
      </extLst>
    </cfRule>
  </conditionalFormatting>
  <conditionalFormatting sqref="J7:L7">
    <cfRule type="cellIs" dxfId="422" priority="60" operator="lessThan">
      <formula>0</formula>
    </cfRule>
  </conditionalFormatting>
  <conditionalFormatting sqref="AK9:AV9 AJ17:AV17">
    <cfRule type="dataBar" priority="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{C1736CDF-D00C-4DB0-B159-8CB2CFA69649}</x14:id>
        </ext>
      </extLst>
    </cfRule>
  </conditionalFormatting>
  <conditionalFormatting sqref="AK10:AV10">
    <cfRule type="cellIs" dxfId="421" priority="58" operator="greaterThan">
      <formula>0.05</formula>
    </cfRule>
  </conditionalFormatting>
  <conditionalFormatting sqref="AJ9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{1F8FDF26-6A68-4A63-9D99-70CCBFA3FBC4}</x14:id>
        </ext>
      </extLst>
    </cfRule>
  </conditionalFormatting>
  <conditionalFormatting sqref="AK19:AV19">
    <cfRule type="dataBar" priority="5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{461F4EA0-56FF-41F2-975E-3F90BF6A196A}</x14:id>
        </ext>
      </extLst>
    </cfRule>
  </conditionalFormatting>
  <conditionalFormatting sqref="AK7:AV7">
    <cfRule type="cellIs" dxfId="420" priority="55" operator="lessThan">
      <formula>0</formula>
    </cfRule>
  </conditionalFormatting>
  <conditionalFormatting sqref="AJ19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{A223E30E-CCC9-48E1-832E-D2B2CF4F077B}</x14:id>
        </ext>
      </extLst>
    </cfRule>
  </conditionalFormatting>
  <conditionalFormatting sqref="U9 U17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{E134DE50-B97F-4BF6-8ED6-8F36689B2E2A}</x14:id>
        </ext>
      </extLst>
    </cfRule>
  </conditionalFormatting>
  <conditionalFormatting sqref="U10">
    <cfRule type="cellIs" dxfId="419" priority="52" operator="greaterThan">
      <formula>0.05</formula>
    </cfRule>
  </conditionalFormatting>
  <conditionalFormatting sqref="U18">
    <cfRule type="cellIs" dxfId="418" priority="51" operator="greaterThan">
      <formula>0.05</formula>
    </cfRule>
  </conditionalFormatting>
  <conditionalFormatting sqref="V9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{4AA379F2-6DD0-44B3-A200-41BB4AC758AA}</x14:id>
        </ext>
      </extLst>
    </cfRule>
  </conditionalFormatting>
  <conditionalFormatting sqref="V17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{4A60A588-BEA3-4FF5-AC50-D0FA5503A8AF}</x14:id>
        </ext>
      </extLst>
    </cfRule>
  </conditionalFormatting>
  <conditionalFormatting sqref="U19">
    <cfRule type="dataBar" priority="4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{7704A270-112F-4462-9B38-1963679BF8AD}</x14:id>
        </ext>
      </extLst>
    </cfRule>
  </conditionalFormatting>
  <conditionalFormatting sqref="U20">
    <cfRule type="cellIs" dxfId="417" priority="47" operator="greaterThan">
      <formula>0.05</formula>
    </cfRule>
  </conditionalFormatting>
  <conditionalFormatting sqref="V20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{CD5C213E-CFA0-40FE-8987-96FCBFBCF34C}</x14:id>
        </ext>
      </extLst>
    </cfRule>
  </conditionalFormatting>
  <conditionalFormatting sqref="AX9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{D5F6E5DF-EA63-44B4-B17E-DF736B56CCFB}</x14:id>
        </ext>
      </extLst>
    </cfRule>
  </conditionalFormatting>
  <conditionalFormatting sqref="AX17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{57C7CFB2-6387-49E6-9EB3-225829BEBB91}</x14:id>
        </ext>
      </extLst>
    </cfRule>
  </conditionalFormatting>
  <conditionalFormatting sqref="AX10">
    <cfRule type="cellIs" dxfId="416" priority="43" operator="greaterThan">
      <formula>0.05</formula>
    </cfRule>
  </conditionalFormatting>
  <conditionalFormatting sqref="AX18">
    <cfRule type="cellIs" dxfId="415" priority="42" operator="greaterThan">
      <formula>0.05</formula>
    </cfRule>
  </conditionalFormatting>
  <conditionalFormatting sqref="AY9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{7A698618-4534-49EF-A1ED-8A774FD7E74C}</x14:id>
        </ext>
      </extLst>
    </cfRule>
  </conditionalFormatting>
  <conditionalFormatting sqref="AY17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{1D1927CD-FA2C-4F6A-B6CE-BB5838CAE3C8}</x14:id>
        </ext>
      </extLst>
    </cfRule>
  </conditionalFormatting>
  <conditionalFormatting sqref="AX19">
    <cfRule type="dataBar" priority="3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{C38C0E73-950A-40A5-B863-E11DF84B7B1C}</x14:id>
        </ext>
      </extLst>
    </cfRule>
  </conditionalFormatting>
  <conditionalFormatting sqref="AX20">
    <cfRule type="cellIs" dxfId="414" priority="38" operator="greaterThan">
      <formula>0.05</formula>
    </cfRule>
  </conditionalFormatting>
  <conditionalFormatting sqref="AY20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{236AF8BD-7CB0-4402-B936-3CFB7B08356D}</x14:id>
        </ext>
      </extLst>
    </cfRule>
  </conditionalFormatting>
  <conditionalFormatting sqref="H36 H28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{B4B43FB3-F952-49C7-9286-6AFE224C0E18}</x14:id>
        </ext>
      </extLst>
    </cfRule>
  </conditionalFormatting>
  <conditionalFormatting sqref="H29">
    <cfRule type="cellIs" dxfId="413" priority="35" operator="greaterThan">
      <formula>0.05</formula>
    </cfRule>
  </conditionalFormatting>
  <conditionalFormatting sqref="H55 H47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{2DBFD6B3-B19D-4432-ABC6-F614D488A3C5}</x14:id>
        </ext>
      </extLst>
    </cfRule>
  </conditionalFormatting>
  <conditionalFormatting sqref="H66 H74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{5D36961A-437C-474D-A4F9-F22AE480C822}</x14:id>
        </ext>
      </extLst>
    </cfRule>
  </conditionalFormatting>
  <conditionalFormatting sqref="H67">
    <cfRule type="cellIs" dxfId="412" priority="32" operator="greaterThan">
      <formula>0.05</formula>
    </cfRule>
  </conditionalFormatting>
  <conditionalFormatting sqref="H48">
    <cfRule type="cellIs" dxfId="411" priority="31" operator="greaterThan">
      <formula>0.05</formula>
    </cfRule>
  </conditionalFormatting>
  <conditionalFormatting sqref="H9 H17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{CB91B75C-CF21-43C1-8DA6-63F906D0088C}</x14:id>
        </ext>
      </extLst>
    </cfRule>
  </conditionalFormatting>
  <conditionalFormatting sqref="H10">
    <cfRule type="cellIs" dxfId="410" priority="29" operator="greaterThan">
      <formula>0.05</formula>
    </cfRule>
  </conditionalFormatting>
  <conditionalFormatting sqref="H18">
    <cfRule type="cellIs" dxfId="409" priority="28" operator="greaterThan">
      <formula>0.05</formula>
    </cfRule>
  </conditionalFormatting>
  <conditionalFormatting sqref="H37">
    <cfRule type="cellIs" dxfId="408" priority="27" operator="greaterThan">
      <formula>0.05</formula>
    </cfRule>
  </conditionalFormatting>
  <conditionalFormatting sqref="H56">
    <cfRule type="cellIs" dxfId="407" priority="26" operator="greaterThan">
      <formula>0.05</formula>
    </cfRule>
  </conditionalFormatting>
  <conditionalFormatting sqref="H75">
    <cfRule type="cellIs" dxfId="406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{660D82DD-06D4-407F-B64B-7D7B2B0A2083}</x14:id>
        </ext>
      </extLst>
    </cfRule>
  </conditionalFormatting>
  <conditionalFormatting sqref="H26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{B9E730C6-8E40-43E6-9957-826E4E538F2C}</x14:id>
        </ext>
      </extLst>
    </cfRule>
  </conditionalFormatting>
  <conditionalFormatting sqref="H45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{58D3B6CF-B765-4392-8AB1-A61CE8FD04B3}</x14:id>
        </ext>
      </extLst>
    </cfRule>
  </conditionalFormatting>
  <conditionalFormatting sqref="H64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{73C91598-AFFA-4F53-ABC0-B24867EE4B26}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{F36CA40C-E9B8-4BB1-A695-B1C4B9F6B686}</x14:id>
        </ext>
      </extLst>
    </cfRule>
  </conditionalFormatting>
  <conditionalFormatting sqref="AG9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{8A87D3D1-A433-4A9D-8485-92F6554A8293}</x14:id>
        </ext>
      </extLst>
    </cfRule>
  </conditionalFormatting>
  <conditionalFormatting sqref="AG36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{84D1BA7D-0DFF-4C70-8173-E769B67F03FC}</x14:id>
        </ext>
      </extLst>
    </cfRule>
  </conditionalFormatting>
  <conditionalFormatting sqref="AG28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{D507E264-9178-42FC-B958-23AC6FF82CCB}</x14:id>
        </ext>
      </extLst>
    </cfRule>
  </conditionalFormatting>
  <conditionalFormatting sqref="AG29">
    <cfRule type="cellIs" dxfId="405" priority="16" operator="greaterThan">
      <formula>0.05</formula>
    </cfRule>
  </conditionalFormatting>
  <conditionalFormatting sqref="AG55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{C929C6ED-6B4B-426B-AA7B-BB41BDA26804}</x14:id>
        </ext>
      </extLst>
    </cfRule>
  </conditionalFormatting>
  <conditionalFormatting sqref="AG47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{4850DE90-5EFC-457F-AC54-6399AA1865D2}</x14:id>
        </ext>
      </extLst>
    </cfRule>
  </conditionalFormatting>
  <conditionalFormatting sqref="AG48">
    <cfRule type="cellIs" dxfId="404" priority="13" operator="greaterThan">
      <formula>0.05</formula>
    </cfRule>
  </conditionalFormatting>
  <conditionalFormatting sqref="AG74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{F595F9EC-AEA1-4DFC-A39B-39613551DCD8}</x14:id>
        </ext>
      </extLst>
    </cfRule>
  </conditionalFormatting>
  <conditionalFormatting sqref="AG66">
    <cfRule type="dataBar" priority="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{A2BA7959-86DF-4308-A75D-50FCCA07AC24}</x14:id>
        </ext>
      </extLst>
    </cfRule>
  </conditionalFormatting>
  <conditionalFormatting sqref="AG67">
    <cfRule type="cellIs" dxfId="403" priority="10" operator="greaterThan">
      <formula>0.05</formula>
    </cfRule>
  </conditionalFormatting>
  <conditionalFormatting sqref="AG10">
    <cfRule type="cellIs" dxfId="402" priority="9" operator="greaterThan">
      <formula>0.05</formula>
    </cfRule>
  </conditionalFormatting>
  <conditionalFormatting sqref="AG18">
    <cfRule type="cellIs" dxfId="401" priority="8" operator="greaterThan">
      <formula>0.05</formula>
    </cfRule>
  </conditionalFormatting>
  <conditionalFormatting sqref="AG37">
    <cfRule type="cellIs" dxfId="400" priority="7" operator="greaterThan">
      <formula>0.05</formula>
    </cfRule>
  </conditionalFormatting>
  <conditionalFormatting sqref="AG56">
    <cfRule type="cellIs" dxfId="399" priority="6" operator="greaterThan">
      <formula>0.05</formula>
    </cfRule>
  </conditionalFormatting>
  <conditionalFormatting sqref="AG75">
    <cfRule type="cellIs" dxfId="398" priority="5" operator="greaterThan">
      <formula>0.05</formula>
    </cfRule>
  </conditionalFormatting>
  <conditionalFormatting sqref="AG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{6EF30B78-9025-488D-8570-2EA82487C433}</x14:id>
        </ext>
      </extLst>
    </cfRule>
  </conditionalFormatting>
  <conditionalFormatting sqref="AG26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{D949031F-B1F5-4890-A8B0-B50B8C55D77C}</x14:id>
        </ext>
      </extLst>
    </cfRule>
  </conditionalFormatting>
  <conditionalFormatting sqref="AG45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{198BE0D6-CE69-4832-AF05-CAB4ABD542D0}</x14:id>
        </ext>
      </extLst>
    </cfRule>
  </conditionalFormatting>
  <conditionalFormatting sqref="AG64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{A0833741-1511-49AA-8BD7-9EDEB66D7C34}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55B40CA-D0BC-4771-90A5-407E3D820F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AZ17:XFD17 AZ9:XFD9 W17:AF17 X9:AF9 T17 T9 AI9 AI17 AW17 AW9</xm:sqref>
        </x14:conditionalFormatting>
        <x14:conditionalFormatting xmlns:xm="http://schemas.microsoft.com/office/excel/2006/main">
          <x14:cfRule type="dataBar" id="{6171EF3C-7AE2-4142-AE91-BD59BF5733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AZ36:XFD36 AZ28:XFD28 W36:AF36 W28:AF28 S36:T36 S28:T28 AI28 AI36 AW36 AW28</xm:sqref>
        </x14:conditionalFormatting>
        <x14:conditionalFormatting xmlns:xm="http://schemas.microsoft.com/office/excel/2006/main">
          <x14:cfRule type="dataBar" id="{48798204-3C0B-43E7-A9E7-378C97C5305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AZ55:XFD55 AZ47:XFD47</xm:sqref>
        </x14:conditionalFormatting>
        <x14:conditionalFormatting xmlns:xm="http://schemas.microsoft.com/office/excel/2006/main">
          <x14:cfRule type="dataBar" id="{57A4E41C-5E64-4F19-A417-56608AE05C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AZ74:XFD74 AZ66:XFD66 W74:AF74 W66:AF66 AI66 AI74 AW74 AW66</xm:sqref>
        </x14:conditionalFormatting>
        <x14:conditionalFormatting xmlns:xm="http://schemas.microsoft.com/office/excel/2006/main">
          <x14:cfRule type="dataBar" id="{13E3E697-BB56-471F-BC21-2D3E7FCCE9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59471B8C-6A1D-41B7-B848-8871D05B76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I36 I28</xm:sqref>
        </x14:conditionalFormatting>
        <x14:conditionalFormatting xmlns:xm="http://schemas.microsoft.com/office/excel/2006/main">
          <x14:cfRule type="dataBar" id="{4F8028DC-5741-4D53-95B9-21BE0E0131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A5AB6B14-29DD-4D0F-ACA5-E2070E328D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1C2D0ABC-97E8-4359-BA99-C332ED633DA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301EFA11-532F-4FB2-9145-FCAEB648CF3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AH36 AH28</xm:sqref>
        </x14:conditionalFormatting>
        <x14:conditionalFormatting xmlns:xm="http://schemas.microsoft.com/office/excel/2006/main">
          <x14:cfRule type="dataBar" id="{19C191CB-6BAB-4307-AA18-63C841C613D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66050661-6B8B-4FF9-BFFD-53A0F69E53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4DD2CEA6-2C7F-41B4-8F53-56334A2043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8DF03465-B746-428A-9252-F745564106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C8174392-8394-492A-86B9-2BC1CFFD08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W55:X55 W47:X47</xm:sqref>
        </x14:conditionalFormatting>
        <x14:conditionalFormatting xmlns:xm="http://schemas.microsoft.com/office/excel/2006/main">
          <x14:cfRule type="dataBar" id="{5FEA4690-36FD-4AF7-8AF4-495B5D6616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J55:S55 J47:S47</xm:sqref>
        </x14:conditionalFormatting>
        <x14:conditionalFormatting xmlns:xm="http://schemas.microsoft.com/office/excel/2006/main">
          <x14:cfRule type="dataBar" id="{95DE944C-401F-4DF8-9954-D18C16054D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B9CDD75D-87AD-4A8E-8419-5E4CD0D7B9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T47 T55</xm:sqref>
        </x14:conditionalFormatting>
        <x14:conditionalFormatting xmlns:xm="http://schemas.microsoft.com/office/excel/2006/main">
          <x14:cfRule type="dataBar" id="{DA0246E3-FAAC-42CA-9A13-046EDCE58D9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AD47:AF47 AK47:AW47 Y55:AF55 AI55:AW55 AI47</xm:sqref>
        </x14:conditionalFormatting>
        <x14:conditionalFormatting xmlns:xm="http://schemas.microsoft.com/office/excel/2006/main">
          <x14:cfRule type="dataBar" id="{BB9EA60A-E73A-4D5B-B513-957CC2C76B1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A72E9C13-022F-4173-8D7C-4DF82451EF9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02F583BF-A7AE-43E4-8912-03266A28BA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49828031-CE94-492C-987C-5D845D5276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829EA84B-07BA-428F-8907-BDE7C9BB5D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88131682-E57E-4618-90EA-435D5BADBAB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AC11FAA1-8DFA-4822-A7D2-72CA86AF35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21CCF190-8D0B-49D1-8FD4-11B570D5C7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FD51E72E-4B10-48E8-9E3B-C4C293F61C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6FC6ADD8-ECEC-411C-9F3C-2480612A55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A7175AA3-C686-430A-8518-95716235802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B1808D69-B7AE-4A90-98F0-B2DC6D9625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2612B946-BD92-4DE4-82EC-26826DE522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F276CE40-AB84-4585-8D2A-DF8B864AD62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9FA4BDF2-ACC2-4ABB-BC19-71AC450A96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17F98CE8-C745-482B-8475-C768B2D170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6A63BD4C-EE26-4114-9D24-E165F7F0562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0B773F9A-2D40-4B57-A82D-181E44AABF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E1464129-24FC-454B-AAB2-3B9FE0F901D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J36:R36 J28:R28</xm:sqref>
        </x14:conditionalFormatting>
        <x14:conditionalFormatting xmlns:xm="http://schemas.microsoft.com/office/excel/2006/main">
          <x14:cfRule type="dataBar" id="{9D2703FF-210C-4B67-8671-634FC0D27F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5DDA5CFE-7547-4A2F-A505-E0CFFE109F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U36 U28</xm:sqref>
        </x14:conditionalFormatting>
        <x14:conditionalFormatting xmlns:xm="http://schemas.microsoft.com/office/excel/2006/main">
          <x14:cfRule type="dataBar" id="{A44C924E-0FDF-4455-B148-03612DB353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F0A9A3C4-230D-4EA5-914C-7CA175286D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B5904D11-D422-4CFC-AAFB-A794FCB067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0AC343E3-9F03-4D22-AAE4-BE3027F8DF9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1A5927A2-EB7F-4DEE-9D33-1241CFCBF35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AK28:AV28 AJ36:AV36</xm:sqref>
        </x14:conditionalFormatting>
        <x14:conditionalFormatting xmlns:xm="http://schemas.microsoft.com/office/excel/2006/main">
          <x14:cfRule type="dataBar" id="{6EDEA884-BD65-44BA-96CB-4D883FFA4F7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49823F4B-CBE3-4914-99B6-C0A81FE331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BA91E043-C500-4777-BAB6-415EC41C390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B43DEBFC-C886-449D-A9FE-8ED0F10798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133E5744-E342-4838-A744-9B91F27387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4F2D0287-7BE6-470E-9799-100592CC17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F94C39F8-738C-42AE-B768-464AC638FA0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C1110091-F3D7-48FE-881F-A2CF5C64FE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A97AF149-6AFA-4626-A846-64B30D3CFF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9138A93B-0D61-4CA5-9340-F7D851EB02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J74:S74 J66:S66</xm:sqref>
        </x14:conditionalFormatting>
        <x14:conditionalFormatting xmlns:xm="http://schemas.microsoft.com/office/excel/2006/main">
          <x14:cfRule type="dataBar" id="{874EE1CB-FFD6-4D8C-8D42-CC2E251417E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83A2144C-B05E-4768-9D4C-F614B645766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T66 T74</xm:sqref>
        </x14:conditionalFormatting>
        <x14:conditionalFormatting xmlns:xm="http://schemas.microsoft.com/office/excel/2006/main">
          <x14:cfRule type="dataBar" id="{C07827B4-BC43-44A4-A579-99C13E9F4D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05F9E203-9D51-4D06-A6AC-71BA804FCB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40F8F2AE-D2FA-4832-BF82-A0951AAF6B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6D12E5FE-57CC-4662-81B0-9332C3B157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0AEEB1CD-130D-420A-9046-1B44C16E78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1DE56166-FB12-4729-8FFB-F43097E337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AK66:AV66 AJ74:AV74</xm:sqref>
        </x14:conditionalFormatting>
        <x14:conditionalFormatting xmlns:xm="http://schemas.microsoft.com/office/excel/2006/main">
          <x14:cfRule type="dataBar" id="{99848DEA-2251-4D3A-9878-15DC24E4A56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415D1F63-8153-4023-8F1F-92A53BC6BE9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880FFF8B-83B4-4360-8C77-892374F1BE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3E6D8005-0D76-4927-B5F5-8757DE9DFA0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F5086931-C8F0-4593-B7D4-BED1854B683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22EF0E36-0F41-4C31-9D46-CB51758607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F945E0D0-E2D9-487C-A587-A6085D59E5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BC4570D4-4C04-4BF3-8977-4552597076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CD5C2E57-45DE-405E-873E-BE9FE92B486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7AFEB4C9-0685-433E-A684-2B6CFF4526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J17:S17 J9:S9</xm:sqref>
        </x14:conditionalFormatting>
        <x14:conditionalFormatting xmlns:xm="http://schemas.microsoft.com/office/excel/2006/main">
          <x14:cfRule type="dataBar" id="{5591A62A-122D-4799-BEB3-AB362370316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C1736CDF-D00C-4DB0-B159-8CB2CFA696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AK9:AV9 AJ17:AV17</xm:sqref>
        </x14:conditionalFormatting>
        <x14:conditionalFormatting xmlns:xm="http://schemas.microsoft.com/office/excel/2006/main">
          <x14:cfRule type="dataBar" id="{1F8FDF26-6A68-4A63-9D99-70CCBFA3FB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461F4EA0-56FF-41F2-975E-3F90BF6A19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A223E30E-CCC9-48E1-832E-D2B2CF4F077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E134DE50-B97F-4BF6-8ED6-8F36689B2E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4AA379F2-6DD0-44B3-A200-41BB4AC758A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4A60A588-BEA3-4FF5-AC50-D0FA5503A8A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7704A270-112F-4462-9B38-1963679BF8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CD5C213E-CFA0-40FE-8987-96FCBFBCF3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D5F6E5DF-EA63-44B4-B17E-DF736B56CC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57C7CFB2-6387-49E6-9EB3-225829BEBB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7A698618-4534-49EF-A1ED-8A774FD7E7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1D1927CD-FA2C-4F6A-B6CE-BB5838CAE3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C38C0E73-950A-40A5-B863-E11DF84B7B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236AF8BD-7CB0-4402-B936-3CFB7B0835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  <x14:conditionalFormatting xmlns:xm="http://schemas.microsoft.com/office/excel/2006/main">
          <x14:cfRule type="dataBar" id="{B4B43FB3-F952-49C7-9286-6AFE224C0E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H36 H28</xm:sqref>
        </x14:conditionalFormatting>
        <x14:conditionalFormatting xmlns:xm="http://schemas.microsoft.com/office/excel/2006/main">
          <x14:cfRule type="dataBar" id="{2DBFD6B3-B19D-4432-ABC6-F614D488A3C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H55 H47</xm:sqref>
        </x14:conditionalFormatting>
        <x14:conditionalFormatting xmlns:xm="http://schemas.microsoft.com/office/excel/2006/main">
          <x14:cfRule type="dataBar" id="{5D36961A-437C-474D-A4F9-F22AE480C8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 H74</xm:sqref>
        </x14:conditionalFormatting>
        <x14:conditionalFormatting xmlns:xm="http://schemas.microsoft.com/office/excel/2006/main">
          <x14:cfRule type="dataBar" id="{CB91B75C-CF21-43C1-8DA6-63F906D008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660D82DD-06D4-407F-B64B-7D7B2B0A20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B9E730C6-8E40-43E6-9957-826E4E538F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58D3B6CF-B765-4392-8AB1-A61CE8FD04B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73C91598-AFFA-4F53-ABC0-B24867EE4B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F36CA40C-E9B8-4BB1-A695-B1C4B9F6B6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8A87D3D1-A433-4A9D-8485-92F6554A82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84D1BA7D-0DFF-4C70-8173-E769B67F03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D507E264-9178-42FC-B958-23AC6FF82C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C929C6ED-6B4B-426B-AA7B-BB41BDA2680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4850DE90-5EFC-457F-AC54-6399AA1865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F595F9EC-AEA1-4DFC-A39B-39613551DC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A2BA7959-86DF-4308-A75D-50FCCA07AC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6EF30B78-9025-488D-8570-2EA82487C4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D949031F-B1F5-4890-A8B0-B50B8C55D7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198BE0D6-CE69-4832-AF05-CAB4ABD542D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A0833741-1511-49AA-8BD7-9EDEB66D7C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DBFD6-A7D8-4604-8634-47C5F2573C0F}">
  <dimension ref="A1:AY150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77</v>
      </c>
    </row>
    <row r="3" spans="1:51" x14ac:dyDescent="0.35">
      <c r="A3" t="s">
        <v>73</v>
      </c>
      <c r="B3" t="s">
        <v>64</v>
      </c>
      <c r="D3" t="s">
        <v>65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117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84">
        <v>-6.3050269090388938E-2</v>
      </c>
      <c r="C7" s="14"/>
      <c r="D7" s="14"/>
      <c r="E7" s="14"/>
      <c r="F7" s="14"/>
      <c r="G7" s="14"/>
      <c r="H7" s="84">
        <f>MAX(B7:G7)</f>
        <v>-6.3050269090388938E-2</v>
      </c>
      <c r="J7" s="15">
        <v>0.37951557564132066</v>
      </c>
      <c r="K7" s="15">
        <v>0.60518156493195352</v>
      </c>
      <c r="L7" s="15">
        <v>-0.1339663597654264</v>
      </c>
      <c r="O7" s="10"/>
      <c r="V7" s="9"/>
      <c r="W7" s="9"/>
      <c r="X7" s="9"/>
      <c r="Y7" s="11" t="s">
        <v>19</v>
      </c>
      <c r="Z7" s="84">
        <v>-6.3050269090388938E-2</v>
      </c>
      <c r="AA7" s="84">
        <v>-6.3050269090388938E-2</v>
      </c>
      <c r="AB7" s="16"/>
      <c r="AC7" s="16"/>
      <c r="AD7" s="11"/>
      <c r="AE7" s="11"/>
      <c r="AF7" s="11"/>
      <c r="AG7" s="84">
        <f>MAX(Z7:AF7)</f>
        <v>-6.3050269090388938E-2</v>
      </c>
      <c r="AH7" s="11"/>
      <c r="AI7" s="11"/>
      <c r="AJ7" s="9" t="s">
        <v>19</v>
      </c>
      <c r="AK7" s="15">
        <v>0.41273961008963833</v>
      </c>
      <c r="AL7" s="15">
        <v>-0.11083421338807699</v>
      </c>
      <c r="AM7" s="15">
        <v>0.37951557564132066</v>
      </c>
      <c r="AN7" s="15">
        <v>0.37951557564132066</v>
      </c>
      <c r="AO7" s="15">
        <v>0.51648541485719224</v>
      </c>
      <c r="AP7" s="15">
        <v>0.39746861046923676</v>
      </c>
      <c r="AQ7" s="15">
        <v>0.60518156493195352</v>
      </c>
      <c r="AR7" s="15">
        <v>0.60518156493195352</v>
      </c>
      <c r="AS7" s="15">
        <v>-0.26156003907658004</v>
      </c>
      <c r="AT7" s="15">
        <v>-0.43065547727540049</v>
      </c>
      <c r="AU7" s="15">
        <v>-0.1339663597654264</v>
      </c>
      <c r="AV7" s="15">
        <v>-0.1339663597654264</v>
      </c>
      <c r="AW7" s="9"/>
      <c r="AX7" s="9"/>
    </row>
    <row r="8" spans="1:51" s="17" customFormat="1" ht="15.5" x14ac:dyDescent="0.35">
      <c r="A8" s="17" t="s">
        <v>20</v>
      </c>
      <c r="B8" s="18">
        <v>3.9753364323704549E-3</v>
      </c>
      <c r="C8" s="18"/>
      <c r="D8" s="18"/>
      <c r="E8" s="18"/>
      <c r="F8" s="18"/>
      <c r="G8" s="18"/>
      <c r="H8" s="93"/>
      <c r="J8" s="19">
        <v>0.14403207215436298</v>
      </c>
      <c r="K8" s="19">
        <v>0.36624472653348827</v>
      </c>
      <c r="L8" s="19">
        <v>1.7946985548799657E-2</v>
      </c>
      <c r="O8" s="20"/>
      <c r="V8" s="55">
        <f>AVERAGE(J9:S9)</f>
        <v>17.607459474555029</v>
      </c>
      <c r="W8" s="21"/>
      <c r="X8" s="21"/>
      <c r="Y8" s="22" t="s">
        <v>20</v>
      </c>
      <c r="Z8" s="23">
        <v>3.9753364323704549E-3</v>
      </c>
      <c r="AA8" s="23">
        <v>3.9753364323704549E-3</v>
      </c>
      <c r="AB8" s="23"/>
      <c r="AC8" s="23"/>
      <c r="AD8" s="22"/>
      <c r="AE8" s="22"/>
      <c r="AF8" s="22"/>
      <c r="AG8" s="93"/>
      <c r="AH8" s="42">
        <f>AVERAGE(Z9:AF9)</f>
        <v>0.39753364323704549</v>
      </c>
      <c r="AI8" s="22"/>
      <c r="AJ8" s="21" t="s">
        <v>20</v>
      </c>
      <c r="AK8" s="19">
        <v>0.17035398573694668</v>
      </c>
      <c r="AL8" s="19">
        <v>1.2284222857353784E-2</v>
      </c>
      <c r="AM8" s="19">
        <v>0.14403207215436298</v>
      </c>
      <c r="AN8" s="19">
        <v>0.14403207215436298</v>
      </c>
      <c r="AO8" s="19">
        <v>0.26675718376020596</v>
      </c>
      <c r="AP8" s="19">
        <v>0.15798129630834587</v>
      </c>
      <c r="AQ8" s="19">
        <v>0.36624472653348827</v>
      </c>
      <c r="AR8" s="19">
        <v>0.36624472653348827</v>
      </c>
      <c r="AS8" s="19">
        <v>6.8413654041742072E-2</v>
      </c>
      <c r="AT8" s="19">
        <v>0.185464140107303</v>
      </c>
      <c r="AU8" s="19">
        <v>1.7946985548799657E-2</v>
      </c>
      <c r="AV8" s="19">
        <v>1.7946985548799657E-2</v>
      </c>
      <c r="AW8" s="21"/>
      <c r="AX8" s="21"/>
      <c r="AY8" s="24">
        <f>AVERAGE(AK9:AV9)</f>
        <v>15.980850427376659</v>
      </c>
    </row>
    <row r="9" spans="1:51" s="25" customFormat="1" ht="15.5" x14ac:dyDescent="0.35">
      <c r="A9" s="24" t="s">
        <v>21</v>
      </c>
      <c r="B9" s="24">
        <v>0.39753364323704549</v>
      </c>
      <c r="C9" s="24"/>
      <c r="D9" s="24"/>
      <c r="E9" s="24"/>
      <c r="F9" s="24"/>
      <c r="G9" s="24"/>
      <c r="H9" s="67">
        <f>MAX(B9:G9)</f>
        <v>0.39753364323704549</v>
      </c>
      <c r="I9" s="29"/>
      <c r="J9" s="24">
        <v>14.403207215436298</v>
      </c>
      <c r="K9" s="24">
        <v>36.624472653348825</v>
      </c>
      <c r="L9" s="24">
        <v>1.7946985548799657</v>
      </c>
      <c r="N9" s="26"/>
      <c r="O9" s="27"/>
      <c r="U9" s="25">
        <f>MAX(J9:S9)</f>
        <v>36.624472653348825</v>
      </c>
      <c r="V9" s="26">
        <f>STDEV(J9:S9)</f>
        <v>17.634588607127863</v>
      </c>
      <c r="W9" s="26"/>
      <c r="X9" s="26"/>
      <c r="Z9" s="24">
        <v>0.39753364323704549</v>
      </c>
      <c r="AA9" s="24">
        <v>0.39753364323704549</v>
      </c>
      <c r="AB9" s="24"/>
      <c r="AC9" s="24"/>
      <c r="AD9" s="28"/>
      <c r="AE9" s="29"/>
      <c r="AF9" s="29"/>
      <c r="AG9" s="88">
        <f>MAX(Z9:AF9)</f>
        <v>0.39753364323704549</v>
      </c>
      <c r="AH9" s="29">
        <f>STDEV(Z9:AF9)</f>
        <v>0</v>
      </c>
      <c r="AI9" s="29"/>
      <c r="AJ9" s="26" t="s">
        <v>21</v>
      </c>
      <c r="AK9" s="24">
        <v>17.035398573694668</v>
      </c>
      <c r="AL9" s="24">
        <v>1.2284222857353784</v>
      </c>
      <c r="AM9" s="24">
        <v>14.403207215436298</v>
      </c>
      <c r="AN9" s="24">
        <v>14.403207215436298</v>
      </c>
      <c r="AO9" s="24">
        <v>26.675718376020598</v>
      </c>
      <c r="AP9" s="24">
        <v>15.798129630834588</v>
      </c>
      <c r="AQ9" s="24">
        <v>36.624472653348825</v>
      </c>
      <c r="AR9" s="24">
        <v>36.624472653348825</v>
      </c>
      <c r="AS9" s="24">
        <v>6.8413654041742076</v>
      </c>
      <c r="AT9" s="24">
        <v>18.546414010730299</v>
      </c>
      <c r="AU9" s="24">
        <v>1.7946985548799657</v>
      </c>
      <c r="AV9" s="24">
        <v>1.7946985548799657</v>
      </c>
      <c r="AW9" s="26"/>
      <c r="AX9" s="26">
        <f>MAX(AK9:AV9)</f>
        <v>36.624472653348825</v>
      </c>
      <c r="AY9" s="25">
        <f>STDEV(AK9:AV9)</f>
        <v>12.369545084270976</v>
      </c>
    </row>
    <row r="10" spans="1:51" x14ac:dyDescent="0.35">
      <c r="A10" t="s">
        <v>111</v>
      </c>
      <c r="B10" s="14">
        <v>0.44337400134066296</v>
      </c>
      <c r="C10" s="14"/>
      <c r="D10" s="14"/>
      <c r="E10" s="14"/>
      <c r="F10" s="14"/>
      <c r="G10" s="14"/>
      <c r="H10" s="85">
        <f>HLOOKUP(H9,B9:G10,2)</f>
        <v>0.44337400134066296</v>
      </c>
      <c r="I10" s="9"/>
      <c r="J10" s="14">
        <v>0.31374500789104848</v>
      </c>
      <c r="K10" s="14">
        <v>8.4205827325030347E-2</v>
      </c>
      <c r="L10" s="14">
        <v>0.75180225966840564</v>
      </c>
      <c r="N10" s="9"/>
      <c r="O10" s="30"/>
      <c r="P10" s="14"/>
      <c r="Q10" s="14"/>
      <c r="R10" s="14"/>
      <c r="S10" s="14"/>
      <c r="T10" s="14"/>
      <c r="U10" s="14">
        <f>HLOOKUP(U9,J9:O10,2)</f>
        <v>0.75180225966840564</v>
      </c>
      <c r="V10" s="56">
        <f>V9*100/V8/100</f>
        <v>1.0015407749546175</v>
      </c>
      <c r="W10" s="15"/>
      <c r="X10" s="15"/>
      <c r="Y10" t="s">
        <v>111</v>
      </c>
      <c r="Z10" s="14">
        <v>0.44337400134066296</v>
      </c>
      <c r="AA10" s="14">
        <v>0.51091685764160699</v>
      </c>
      <c r="AB10" s="14"/>
      <c r="AC10" s="14"/>
      <c r="AD10" s="31"/>
      <c r="AE10" s="16"/>
      <c r="AF10" s="16"/>
      <c r="AG10" s="14">
        <f>HLOOKUP(AG9,Z9:AF10,2)</f>
        <v>0.51091685764160699</v>
      </c>
      <c r="AH10" s="56">
        <f>AH9*100/AH8/100</f>
        <v>0</v>
      </c>
      <c r="AI10" s="31"/>
      <c r="AJ10" s="16" t="s">
        <v>111</v>
      </c>
      <c r="AK10" s="14">
        <v>1.5323231983654048E-7</v>
      </c>
      <c r="AL10" s="14">
        <v>0.24683780282949122</v>
      </c>
      <c r="AM10" s="14">
        <v>1.5409409696180605E-6</v>
      </c>
      <c r="AN10" s="14">
        <v>1.5409409696180605E-6</v>
      </c>
      <c r="AO10" s="14">
        <v>1.3296224960130517E-11</v>
      </c>
      <c r="AP10" s="14">
        <v>1.7112242681449096E-5</v>
      </c>
      <c r="AQ10" s="14">
        <v>2.3524052349591506E-16</v>
      </c>
      <c r="AR10" s="14">
        <v>2.3524052349591506E-16</v>
      </c>
      <c r="AS10" s="14">
        <v>1.2244624905711145E-3</v>
      </c>
      <c r="AT10" s="14">
        <v>2.3819802017401309E-6</v>
      </c>
      <c r="AU10" s="14">
        <v>0.1010202671193917</v>
      </c>
      <c r="AV10" s="14">
        <v>0.1010202671193917</v>
      </c>
      <c r="AW10" s="15"/>
      <c r="AX10" s="14">
        <f>HLOOKUP(AX9,AK9:AV10,2)</f>
        <v>0.1010202671193917</v>
      </c>
      <c r="AY10" s="56">
        <f>AY9*100/AY8/100</f>
        <v>0.77402295581722069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23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25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109</v>
      </c>
      <c r="J15" s="9">
        <v>8</v>
      </c>
      <c r="K15" s="9">
        <v>8</v>
      </c>
      <c r="L15" s="9">
        <v>7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7</v>
      </c>
      <c r="AL15" s="9">
        <v>8</v>
      </c>
      <c r="AM15" s="9">
        <v>8</v>
      </c>
      <c r="AN15" s="9">
        <v>8</v>
      </c>
      <c r="AO15" s="9">
        <v>8</v>
      </c>
      <c r="AP15" s="9">
        <v>8</v>
      </c>
      <c r="AQ15" s="9">
        <v>8</v>
      </c>
      <c r="AR15" s="9">
        <v>8</v>
      </c>
      <c r="AS15" s="9">
        <v>6</v>
      </c>
      <c r="AT15" s="9">
        <v>7</v>
      </c>
      <c r="AU15" s="9">
        <v>7</v>
      </c>
      <c r="AV15" s="9">
        <v>7</v>
      </c>
      <c r="AW15" s="9"/>
      <c r="AX15" s="9"/>
    </row>
    <row r="16" spans="1:51" ht="15.5" x14ac:dyDescent="0.35">
      <c r="A16" s="30" t="s">
        <v>33</v>
      </c>
      <c r="B16">
        <v>51</v>
      </c>
      <c r="J16" s="9">
        <v>3</v>
      </c>
      <c r="K16" s="9">
        <v>6</v>
      </c>
      <c r="L16" s="9">
        <v>3</v>
      </c>
      <c r="N16" s="9"/>
      <c r="V16" s="55">
        <f>AVERAGE(J17:S17)</f>
        <v>51.785714285714285</v>
      </c>
      <c r="W16" s="9"/>
      <c r="X16" s="9"/>
      <c r="Y16" s="31" t="s">
        <v>33</v>
      </c>
      <c r="Z16" s="11">
        <v>51</v>
      </c>
      <c r="AA16" s="11">
        <v>51</v>
      </c>
      <c r="AB16" s="11"/>
      <c r="AC16" s="11"/>
      <c r="AD16" s="9"/>
      <c r="AE16" s="9"/>
      <c r="AF16" s="9"/>
      <c r="AH16" s="42">
        <f>AVERAGE(Z17:AF17)</f>
        <v>46.788990825688074</v>
      </c>
      <c r="AI16" s="11"/>
      <c r="AJ16" s="33" t="s">
        <v>33</v>
      </c>
      <c r="AK16" s="9">
        <v>4</v>
      </c>
      <c r="AL16" s="9">
        <v>5</v>
      </c>
      <c r="AM16" s="9">
        <v>3</v>
      </c>
      <c r="AN16" s="9">
        <v>3</v>
      </c>
      <c r="AO16" s="9">
        <v>4</v>
      </c>
      <c r="AP16" s="9">
        <v>7</v>
      </c>
      <c r="AQ16" s="9">
        <v>6</v>
      </c>
      <c r="AR16" s="9">
        <v>6</v>
      </c>
      <c r="AS16" s="9">
        <v>2</v>
      </c>
      <c r="AT16" s="9">
        <v>3</v>
      </c>
      <c r="AU16" s="9">
        <v>3</v>
      </c>
      <c r="AV16" s="9">
        <v>3</v>
      </c>
      <c r="AW16" s="9"/>
      <c r="AX16" s="9"/>
      <c r="AY16" s="24">
        <f>AVERAGE(AK17:AV17)</f>
        <v>53.670634920634932</v>
      </c>
    </row>
    <row r="17" spans="1:51" s="24" customFormat="1" ht="15.5" x14ac:dyDescent="0.35">
      <c r="A17" s="34" t="s">
        <v>34</v>
      </c>
      <c r="B17" s="24">
        <v>46.788990825688074</v>
      </c>
      <c r="H17" s="25">
        <f>MAX(B17:G17)</f>
        <v>46.788990825688074</v>
      </c>
      <c r="J17" s="24">
        <v>37.5</v>
      </c>
      <c r="K17" s="24">
        <v>75</v>
      </c>
      <c r="L17" s="24">
        <v>42.857142857142854</v>
      </c>
      <c r="U17" s="25">
        <f>MAX(J17:S17)</f>
        <v>75</v>
      </c>
      <c r="V17" s="26">
        <f>STDEV(J17:S17)</f>
        <v>20.281815520715256</v>
      </c>
      <c r="Y17" s="34" t="s">
        <v>34</v>
      </c>
      <c r="Z17" s="24">
        <v>46.788990825688074</v>
      </c>
      <c r="AA17" s="24">
        <v>46.788990825688074</v>
      </c>
      <c r="AG17" s="25">
        <f>MAX(Z17:AF17)</f>
        <v>46.788990825688074</v>
      </c>
      <c r="AH17" s="29">
        <f>STDEV(Z17:AF17)</f>
        <v>0</v>
      </c>
      <c r="AJ17" s="34" t="s">
        <v>34</v>
      </c>
      <c r="AK17" s="24">
        <v>57.142857142857146</v>
      </c>
      <c r="AL17" s="24">
        <v>62.5</v>
      </c>
      <c r="AM17" s="24">
        <v>37.5</v>
      </c>
      <c r="AN17" s="24">
        <v>37.5</v>
      </c>
      <c r="AO17" s="24">
        <v>50</v>
      </c>
      <c r="AP17" s="24">
        <v>87.5</v>
      </c>
      <c r="AQ17" s="24">
        <v>75</v>
      </c>
      <c r="AR17" s="24">
        <v>75</v>
      </c>
      <c r="AS17" s="24">
        <v>33.333333333333336</v>
      </c>
      <c r="AT17" s="24">
        <v>42.857142857142854</v>
      </c>
      <c r="AU17" s="24">
        <v>42.857142857142854</v>
      </c>
      <c r="AV17" s="24">
        <v>42.857142857142854</v>
      </c>
      <c r="AX17" s="26">
        <f>MAX(AK17:AV17)</f>
        <v>87.5</v>
      </c>
      <c r="AY17" s="25">
        <f>STDEV(AK17:AV17)</f>
        <v>17.697397553373914</v>
      </c>
    </row>
    <row r="18" spans="1:51" x14ac:dyDescent="0.35">
      <c r="A18" t="s">
        <v>119</v>
      </c>
      <c r="B18" s="52" t="str">
        <f>IF(B17&lt;(50+(1.654*50)/SQRT(B15)),"n.s.","")</f>
        <v>n.s.</v>
      </c>
      <c r="G18" s="9"/>
      <c r="H18" s="14" t="str">
        <f>HLOOKUP(H17,B17:G18,2)</f>
        <v>n.s.</v>
      </c>
      <c r="J18" s="52" t="str">
        <f>IF(J17&lt;(50+(1.654*50)/SQRT(J15)),"n.s.","")</f>
        <v>n.s.</v>
      </c>
      <c r="K18" s="52" t="str">
        <f>IF(K17&lt;(50+(1.654*50)/SQRT(K15)),"n.s.","")</f>
        <v>n.s.</v>
      </c>
      <c r="L18" s="52" t="str">
        <f>IF(L17&lt;(50+(1.654*50)/SQRT(L15)),"n.s.","")</f>
        <v>n.s.</v>
      </c>
      <c r="N18" s="9"/>
      <c r="U18" s="14" t="str">
        <f>HLOOKUP(U17,J17:O18,2)</f>
        <v>n.s.</v>
      </c>
      <c r="V18" s="56">
        <f>V17*100/V16/100</f>
        <v>0.39164885143450151</v>
      </c>
      <c r="W18" s="9"/>
      <c r="X18" s="9"/>
      <c r="Y18" t="s">
        <v>119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t="s">
        <v>119</v>
      </c>
      <c r="AK18" s="52" t="str">
        <f>IF(AK17&lt;(50+(1.654*50)/SQRT(AK15)),"n.s.","")</f>
        <v>n.s.</v>
      </c>
      <c r="AL18" s="52" t="str">
        <f t="shared" ref="AL18:AV18" si="0">IF(AL17&lt;(50+(1.654*50)/SQRT(AL15)),"n.s.","")</f>
        <v>n.s.</v>
      </c>
      <c r="AM18" s="52" t="str">
        <f t="shared" si="0"/>
        <v>n.s.</v>
      </c>
      <c r="AN18" s="52" t="str">
        <f t="shared" si="0"/>
        <v>n.s.</v>
      </c>
      <c r="AO18" s="52" t="str">
        <f t="shared" si="0"/>
        <v>n.s.</v>
      </c>
      <c r="AP18" s="52" t="str">
        <f t="shared" si="0"/>
        <v/>
      </c>
      <c r="AQ18" s="52" t="str">
        <f t="shared" si="0"/>
        <v>n.s.</v>
      </c>
      <c r="AR18" s="52" t="str">
        <f t="shared" si="0"/>
        <v>n.s.</v>
      </c>
      <c r="AS18" s="52" t="str">
        <f t="shared" si="0"/>
        <v>n.s.</v>
      </c>
      <c r="AT18" s="52" t="str">
        <f t="shared" si="0"/>
        <v>n.s.</v>
      </c>
      <c r="AU18" s="52" t="str">
        <f t="shared" si="0"/>
        <v>n.s.</v>
      </c>
      <c r="AV18" s="52" t="str">
        <f t="shared" si="0"/>
        <v>n.s.</v>
      </c>
      <c r="AW18" s="9"/>
      <c r="AX18" s="14" t="str">
        <f>HLOOKUP(AX17,AK17:AV18,2)</f>
        <v/>
      </c>
      <c r="AY18" s="56">
        <f>AY17*100/AY16/100</f>
        <v>0.32974078990389832</v>
      </c>
    </row>
    <row r="20" spans="1:51" x14ac:dyDescent="0.35">
      <c r="A20" t="s">
        <v>38</v>
      </c>
      <c r="B20" t="s">
        <v>63</v>
      </c>
      <c r="F20" t="s">
        <v>149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117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14">
        <v>0.14369187062440689</v>
      </c>
      <c r="C24" s="14">
        <v>0.33152159258360414</v>
      </c>
      <c r="D24" s="14"/>
      <c r="E24" s="14">
        <v>0.69336989566070351</v>
      </c>
      <c r="F24" s="14"/>
      <c r="G24" s="14"/>
      <c r="H24" s="89">
        <f>MAX(B24:G24)</f>
        <v>0.69336989566070351</v>
      </c>
      <c r="J24" s="15">
        <v>-9.0593667391127064E-2</v>
      </c>
      <c r="K24" s="15">
        <v>-0.23812990914605819</v>
      </c>
      <c r="L24" s="15">
        <v>0.1281396540648935</v>
      </c>
      <c r="O24" s="10"/>
      <c r="V24" s="9"/>
      <c r="W24" s="9"/>
      <c r="X24" s="9"/>
      <c r="Y24" s="11" t="s">
        <v>19</v>
      </c>
      <c r="Z24" s="16">
        <v>0.22147138325133603</v>
      </c>
      <c r="AA24" s="16">
        <v>0.39534301393629639</v>
      </c>
      <c r="AB24" s="16">
        <v>0.66863139331250532</v>
      </c>
      <c r="AC24" s="16"/>
      <c r="AD24" s="11"/>
      <c r="AE24" s="11"/>
      <c r="AF24" s="11"/>
      <c r="AG24" s="89">
        <f>MAX(Z24:AF24)</f>
        <v>0.66863139331250532</v>
      </c>
      <c r="AH24" s="11"/>
      <c r="AI24" s="11"/>
      <c r="AJ24" s="9" t="s">
        <v>19</v>
      </c>
      <c r="AK24" s="15">
        <v>-8.3860577350929985E-2</v>
      </c>
      <c r="AL24" s="15">
        <v>-0.157645788184504</v>
      </c>
      <c r="AM24" s="15">
        <v>-3.1838412284938493E-2</v>
      </c>
      <c r="AN24" s="15">
        <v>-9.0593667391127064E-2</v>
      </c>
      <c r="AO24" s="15">
        <v>-0.23631160738145554</v>
      </c>
      <c r="AP24" s="15">
        <v>-0.21529815981101019</v>
      </c>
      <c r="AQ24" s="15">
        <v>-0.22810959183823226</v>
      </c>
      <c r="AR24" s="15">
        <v>-0.23812990914605819</v>
      </c>
      <c r="AS24" s="15">
        <v>0.16104633120844342</v>
      </c>
      <c r="AT24" s="15">
        <v>-1.2753485323299486E-2</v>
      </c>
      <c r="AU24" s="15">
        <v>0.1882566250557384</v>
      </c>
      <c r="AV24" s="15">
        <v>0.1281396540648935</v>
      </c>
      <c r="AW24" s="9"/>
      <c r="AX24" s="9"/>
    </row>
    <row r="25" spans="1:51" s="17" customFormat="1" ht="15.5" x14ac:dyDescent="0.35">
      <c r="A25" s="17" t="s">
        <v>20</v>
      </c>
      <c r="B25" s="18">
        <v>2.0647353683541286E-2</v>
      </c>
      <c r="C25" s="18">
        <v>0.10990656634916922</v>
      </c>
      <c r="D25" s="18"/>
      <c r="E25" s="18">
        <v>0.48076181220853487</v>
      </c>
      <c r="F25" s="18"/>
      <c r="G25" s="18"/>
      <c r="I25" s="24">
        <f>AVERAGE(B26:G26)</f>
        <v>20.377191074708179</v>
      </c>
      <c r="J25" s="19">
        <v>8.20721257137416E-3</v>
      </c>
      <c r="K25" s="19">
        <v>5.670585362990993E-2</v>
      </c>
      <c r="L25" s="19">
        <v>1.6419770943870576E-2</v>
      </c>
      <c r="O25" s="20"/>
      <c r="V25" s="55">
        <f>AVERAGE(J26:S26)</f>
        <v>2.7110945715051553</v>
      </c>
      <c r="W25" s="21"/>
      <c r="X25" s="21"/>
      <c r="Y25" s="22" t="s">
        <v>20</v>
      </c>
      <c r="Z25" s="23">
        <v>4.9049573599260168E-2</v>
      </c>
      <c r="AA25" s="23">
        <v>0.15629609866823466</v>
      </c>
      <c r="AB25" s="23">
        <v>0.4470679401230222</v>
      </c>
      <c r="AC25" s="23"/>
      <c r="AD25" s="22"/>
      <c r="AE25" s="22"/>
      <c r="AF25" s="22"/>
      <c r="AH25" s="42">
        <f>AVERAGE(Z26:AF26)</f>
        <v>21.747120413017232</v>
      </c>
      <c r="AI25" s="22"/>
      <c r="AJ25" s="21" t="s">
        <v>20</v>
      </c>
      <c r="AK25" s="19">
        <v>7.0325964336313109E-3</v>
      </c>
      <c r="AL25" s="19">
        <v>2.4852194532313503E-2</v>
      </c>
      <c r="AM25" s="19">
        <v>1.0136844968257224E-3</v>
      </c>
      <c r="AN25" s="19">
        <v>8.20721257137416E-3</v>
      </c>
      <c r="AO25" s="19">
        <v>5.5843175783207195E-2</v>
      </c>
      <c r="AP25" s="19">
        <v>4.6353297618007286E-2</v>
      </c>
      <c r="AQ25" s="19">
        <v>5.2033985888604917E-2</v>
      </c>
      <c r="AR25" s="19">
        <v>5.670585362990993E-2</v>
      </c>
      <c r="AS25" s="19">
        <v>2.5935920795699657E-2</v>
      </c>
      <c r="AT25" s="19">
        <v>1.6265138789161541E-4</v>
      </c>
      <c r="AU25" s="19">
        <v>3.5440556877376871E-2</v>
      </c>
      <c r="AV25" s="19">
        <v>1.6419770943870576E-2</v>
      </c>
      <c r="AW25" s="21"/>
      <c r="AX25" s="21"/>
      <c r="AY25" s="24">
        <f>AVERAGE(AK26:AV26)</f>
        <v>2.7500075079892725</v>
      </c>
    </row>
    <row r="26" spans="1:51" s="25" customFormat="1" ht="15.5" x14ac:dyDescent="0.35">
      <c r="A26" s="24" t="s">
        <v>21</v>
      </c>
      <c r="B26" s="24">
        <v>2.0647353683541287</v>
      </c>
      <c r="C26" s="24">
        <v>10.990656634916922</v>
      </c>
      <c r="D26" s="24"/>
      <c r="E26" s="24">
        <v>48.076181220853485</v>
      </c>
      <c r="F26" s="24"/>
      <c r="G26" s="24"/>
      <c r="H26" s="25">
        <f>MAX(B26:G26)</f>
        <v>48.076181220853485</v>
      </c>
      <c r="I26" s="29">
        <f>STDEV(B26:G26)</f>
        <v>24.399663090940635</v>
      </c>
      <c r="J26" s="24">
        <v>0.82072125713741595</v>
      </c>
      <c r="K26" s="24">
        <v>5.6705853629909928</v>
      </c>
      <c r="L26" s="24">
        <v>1.6419770943870575</v>
      </c>
      <c r="N26" s="26"/>
      <c r="O26" s="27"/>
      <c r="U26" s="25">
        <f>MAX(J26:S26)</f>
        <v>5.6705853629909928</v>
      </c>
      <c r="V26" s="26">
        <f>STDEV(J26:S26)</f>
        <v>2.595679987252137</v>
      </c>
      <c r="W26" s="26"/>
      <c r="X26" s="26"/>
      <c r="Y26" s="25" t="s">
        <v>21</v>
      </c>
      <c r="Z26" s="42">
        <v>4.9049573599260166</v>
      </c>
      <c r="AA26" s="42">
        <v>15.629609866823465</v>
      </c>
      <c r="AB26" s="42">
        <v>44.706794012302218</v>
      </c>
      <c r="AC26" s="24"/>
      <c r="AD26" s="28"/>
      <c r="AE26" s="29"/>
      <c r="AF26" s="29"/>
      <c r="AG26" s="25">
        <f>MAX(Z26:AF26)</f>
        <v>44.706794012302218</v>
      </c>
      <c r="AH26" s="29">
        <f>STDEV(Z26:AF26)</f>
        <v>20.594040441052442</v>
      </c>
      <c r="AI26" s="29"/>
      <c r="AJ26" s="26" t="s">
        <v>21</v>
      </c>
      <c r="AK26" s="24">
        <v>0.70325964336313107</v>
      </c>
      <c r="AL26" s="24">
        <v>2.4852194532313505</v>
      </c>
      <c r="AM26" s="24">
        <v>0.10136844968257225</v>
      </c>
      <c r="AN26" s="24">
        <v>0.82072125713741595</v>
      </c>
      <c r="AO26" s="24">
        <v>5.5843175783207197</v>
      </c>
      <c r="AP26" s="24">
        <v>4.6353297618007288</v>
      </c>
      <c r="AQ26" s="24">
        <v>5.2033985888604919</v>
      </c>
      <c r="AR26" s="24">
        <v>5.6705853629909928</v>
      </c>
      <c r="AS26" s="24">
        <v>2.5935920795699658</v>
      </c>
      <c r="AT26" s="24">
        <v>1.626513878916154E-2</v>
      </c>
      <c r="AU26" s="24">
        <v>3.544055687737687</v>
      </c>
      <c r="AV26" s="24">
        <v>1.6419770943870575</v>
      </c>
      <c r="AW26" s="26"/>
      <c r="AX26" s="26">
        <f>MAX(AK26:AV26)</f>
        <v>5.6705853629909928</v>
      </c>
      <c r="AY26" s="25">
        <f>STDEV(AK26:AV26)</f>
        <v>2.1424165890025924</v>
      </c>
    </row>
    <row r="27" spans="1:51" x14ac:dyDescent="0.35">
      <c r="A27" t="s">
        <v>111</v>
      </c>
      <c r="B27" s="14">
        <v>0.19498272636057165</v>
      </c>
      <c r="C27" s="14">
        <v>2.8399229010320007E-3</v>
      </c>
      <c r="D27" s="14"/>
      <c r="E27" s="14">
        <v>1.4196549116018878E-12</v>
      </c>
      <c r="F27" s="14"/>
      <c r="G27" s="14"/>
      <c r="H27" s="14">
        <f>HLOOKUP(H26,B26:G27,2)</f>
        <v>1.4196549116018878E-12</v>
      </c>
      <c r="I27" s="56">
        <f>I26*100/I25/100</f>
        <v>1.1974007114859457</v>
      </c>
      <c r="J27" s="14">
        <v>0.58856551161717285</v>
      </c>
      <c r="K27" s="14">
        <v>0.14995238986343828</v>
      </c>
      <c r="L27" s="14">
        <v>0.44976033815824923</v>
      </c>
      <c r="N27" s="9"/>
      <c r="O27" s="30"/>
      <c r="P27" s="14"/>
      <c r="Q27" s="14"/>
      <c r="R27" s="14"/>
      <c r="S27" s="14"/>
      <c r="T27" s="14"/>
      <c r="U27" s="14">
        <f>HLOOKUP(U26,J26:O27,2)</f>
        <v>0.44976033815824923</v>
      </c>
      <c r="V27" s="56">
        <f>V26*100/V25/100</f>
        <v>0.95742878707881374</v>
      </c>
      <c r="W27" s="15"/>
      <c r="X27" s="15"/>
      <c r="Y27" t="s">
        <v>111</v>
      </c>
      <c r="Z27" s="14">
        <v>4.2906296522355204E-2</v>
      </c>
      <c r="AA27" s="14">
        <v>1.4875639235826451E-10</v>
      </c>
      <c r="AB27" s="14">
        <v>4.1300755301833582E-33</v>
      </c>
      <c r="AC27" s="14"/>
      <c r="AD27" s="31"/>
      <c r="AE27" s="16"/>
      <c r="AF27" s="16"/>
      <c r="AG27" s="14">
        <f>HLOOKUP(AG26,AA26:AF27,2)</f>
        <v>4.1300755301833582E-33</v>
      </c>
      <c r="AH27" s="56">
        <f>AH26*100/AH25/100</f>
        <v>0.94697780901260897</v>
      </c>
      <c r="AI27" s="31"/>
      <c r="AJ27" s="16" t="s">
        <v>111</v>
      </c>
      <c r="AK27" s="14">
        <v>0.44820215306167732</v>
      </c>
      <c r="AL27" s="14">
        <v>1.3690024753375437E-2</v>
      </c>
      <c r="AM27" s="14">
        <v>0.61994581472275478</v>
      </c>
      <c r="AN27" s="14">
        <v>0.15745825465040539</v>
      </c>
      <c r="AO27" s="14">
        <v>3.1490932002954462E-2</v>
      </c>
      <c r="AP27" s="14">
        <v>7.1026409884587609E-4</v>
      </c>
      <c r="AQ27" s="14">
        <v>3.2768939804335071E-4</v>
      </c>
      <c r="AR27" s="14">
        <v>1.7350546308299463E-4</v>
      </c>
      <c r="AS27" s="14">
        <v>0.1433391032870143</v>
      </c>
      <c r="AT27" s="14">
        <v>0.8428878960739532</v>
      </c>
      <c r="AU27" s="14">
        <v>3.0953439172451487E-3</v>
      </c>
      <c r="AV27" s="14">
        <v>4.5100785973647466E-2</v>
      </c>
      <c r="AW27" s="15"/>
      <c r="AX27" s="14">
        <v>1.7350546308299463E-4</v>
      </c>
      <c r="AY27" s="56">
        <f>AY26*100/AY25/100</f>
        <v>0.77905845085094572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80</v>
      </c>
      <c r="C32">
        <v>78</v>
      </c>
      <c r="E32">
        <v>76</v>
      </c>
      <c r="J32" s="9">
        <v>37</v>
      </c>
      <c r="K32" s="9">
        <v>37</v>
      </c>
      <c r="L32" s="9">
        <v>36</v>
      </c>
      <c r="N32" s="9"/>
      <c r="V32" s="9"/>
      <c r="W32" s="9"/>
      <c r="X32" s="9"/>
      <c r="Y32" s="31" t="s">
        <v>32</v>
      </c>
      <c r="Z32" s="11">
        <v>82</v>
      </c>
      <c r="AA32" s="11">
        <v>80</v>
      </c>
      <c r="AB32" s="11">
        <v>78</v>
      </c>
      <c r="AC32" s="11"/>
      <c r="AD32" s="9"/>
      <c r="AE32" s="9"/>
      <c r="AF32" s="9"/>
      <c r="AH32" s="11"/>
      <c r="AI32" s="11"/>
      <c r="AJ32" s="33" t="s">
        <v>32</v>
      </c>
      <c r="AK32" s="9">
        <v>37</v>
      </c>
      <c r="AL32" s="9">
        <v>36</v>
      </c>
      <c r="AM32" s="9">
        <v>37</v>
      </c>
      <c r="AN32" s="9">
        <v>37</v>
      </c>
      <c r="AO32" s="9">
        <v>37</v>
      </c>
      <c r="AP32" s="9">
        <v>37</v>
      </c>
      <c r="AQ32" s="9">
        <v>37</v>
      </c>
      <c r="AR32" s="9">
        <v>37</v>
      </c>
      <c r="AS32" s="9">
        <v>36</v>
      </c>
      <c r="AT32" s="9">
        <v>35</v>
      </c>
      <c r="AU32" s="9">
        <v>36</v>
      </c>
      <c r="AV32" s="9">
        <v>36</v>
      </c>
      <c r="AW32" s="9"/>
      <c r="AX32" s="9"/>
    </row>
    <row r="33" spans="1:51" ht="15.5" x14ac:dyDescent="0.35">
      <c r="A33" s="30" t="s">
        <v>33</v>
      </c>
      <c r="B33">
        <v>44</v>
      </c>
      <c r="C33">
        <v>42</v>
      </c>
      <c r="E33">
        <v>63</v>
      </c>
      <c r="I33" s="24">
        <f>AVERAGE(B34:G34)</f>
        <v>63.913630229419702</v>
      </c>
      <c r="J33" s="9">
        <v>19</v>
      </c>
      <c r="K33" s="9">
        <v>21</v>
      </c>
      <c r="L33" s="9">
        <v>18</v>
      </c>
      <c r="N33" s="9"/>
      <c r="V33" s="55">
        <f>AVERAGE(J34:S34)</f>
        <v>52.702702702702709</v>
      </c>
      <c r="W33" s="9"/>
      <c r="X33" s="9"/>
      <c r="Y33" s="31" t="s">
        <v>33</v>
      </c>
      <c r="Z33" s="11">
        <v>45</v>
      </c>
      <c r="AA33" s="11">
        <v>57</v>
      </c>
      <c r="AB33" s="11">
        <v>59</v>
      </c>
      <c r="AC33" s="11"/>
      <c r="AD33" s="9"/>
      <c r="AE33" s="9"/>
      <c r="AF33" s="9"/>
      <c r="AH33" s="42">
        <f>AVERAGE(Z34:AF34)</f>
        <v>67.256358140504474</v>
      </c>
      <c r="AI33" s="11"/>
      <c r="AJ33" s="33" t="s">
        <v>33</v>
      </c>
      <c r="AK33" s="9">
        <v>20</v>
      </c>
      <c r="AL33" s="9">
        <v>17</v>
      </c>
      <c r="AM33" s="9">
        <v>19</v>
      </c>
      <c r="AN33" s="9">
        <v>19</v>
      </c>
      <c r="AO33" s="9">
        <v>21</v>
      </c>
      <c r="AP33" s="9">
        <v>19</v>
      </c>
      <c r="AQ33" s="9">
        <v>23</v>
      </c>
      <c r="AR33" s="9">
        <v>21</v>
      </c>
      <c r="AS33" s="9">
        <v>15</v>
      </c>
      <c r="AT33" s="9">
        <v>17</v>
      </c>
      <c r="AU33" s="9">
        <v>18</v>
      </c>
      <c r="AV33" s="9">
        <v>18</v>
      </c>
      <c r="AW33" s="9"/>
      <c r="AX33" s="9"/>
      <c r="AY33" s="24">
        <f>AVERAGE(AK34:AV34)</f>
        <v>51.77034177034178</v>
      </c>
    </row>
    <row r="34" spans="1:51" s="24" customFormat="1" ht="15.5" x14ac:dyDescent="0.35">
      <c r="A34" s="34" t="s">
        <v>34</v>
      </c>
      <c r="B34" s="24">
        <v>55</v>
      </c>
      <c r="C34" s="24">
        <v>53.846153846153847</v>
      </c>
      <c r="E34" s="24">
        <v>82.89473684210526</v>
      </c>
      <c r="H34" s="25">
        <f>MAX(B34:G34)</f>
        <v>82.89473684210526</v>
      </c>
      <c r="I34" s="29">
        <f>STDEV(B34:G34)</f>
        <v>16.448241438472646</v>
      </c>
      <c r="J34" s="24">
        <v>51.351351351351354</v>
      </c>
      <c r="K34" s="24">
        <v>56.756756756756758</v>
      </c>
      <c r="L34" s="24">
        <v>50</v>
      </c>
      <c r="U34" s="25">
        <f>MAX(J34:S34)</f>
        <v>56.756756756756758</v>
      </c>
      <c r="V34" s="26">
        <f>STDEV(J34:S34)</f>
        <v>3.5753396095467442</v>
      </c>
      <c r="Y34" s="34" t="s">
        <v>34</v>
      </c>
      <c r="Z34" s="24">
        <v>54.878048780487802</v>
      </c>
      <c r="AA34" s="24">
        <v>71.25</v>
      </c>
      <c r="AB34" s="24">
        <v>75.641025641025635</v>
      </c>
      <c r="AG34" s="25">
        <f>MAX(Z34:AF34)</f>
        <v>75.641025641025635</v>
      </c>
      <c r="AH34" s="29">
        <f>STDEV(Z34:AF34)</f>
        <v>10.9424486978118</v>
      </c>
      <c r="AJ34" s="34" t="s">
        <v>34</v>
      </c>
      <c r="AK34" s="24">
        <v>54.054054054054056</v>
      </c>
      <c r="AL34" s="24">
        <v>47.222222222222221</v>
      </c>
      <c r="AM34" s="24">
        <v>51.351351351351354</v>
      </c>
      <c r="AN34" s="24">
        <v>51.351351351351354</v>
      </c>
      <c r="AO34" s="24">
        <v>56.756756756756758</v>
      </c>
      <c r="AP34" s="24">
        <v>51.351351351351354</v>
      </c>
      <c r="AQ34" s="24">
        <v>62.162162162162161</v>
      </c>
      <c r="AR34" s="24">
        <v>56.756756756756758</v>
      </c>
      <c r="AS34" s="24">
        <v>41.666666666666664</v>
      </c>
      <c r="AT34" s="24">
        <v>48.571428571428569</v>
      </c>
      <c r="AU34" s="24">
        <v>50</v>
      </c>
      <c r="AV34" s="24">
        <v>50</v>
      </c>
      <c r="AX34" s="26">
        <f>MAX(AK34:AV34)</f>
        <v>62.162162162162161</v>
      </c>
      <c r="AY34" s="25">
        <f>STDEV(AK34:AV34)</f>
        <v>5.246050533879262</v>
      </c>
    </row>
    <row r="35" spans="1:51" x14ac:dyDescent="0.35">
      <c r="A35" t="s">
        <v>119</v>
      </c>
      <c r="B35" s="52" t="s">
        <v>125</v>
      </c>
      <c r="C35" s="52" t="s">
        <v>125</v>
      </c>
      <c r="D35" s="52"/>
      <c r="E35" s="52" t="s">
        <v>126</v>
      </c>
      <c r="F35" s="52"/>
      <c r="G35" s="52"/>
      <c r="H35" s="14" t="str">
        <f>HLOOKUP(H34,B34:G35,2)</f>
        <v/>
      </c>
      <c r="I35" s="56">
        <f>I34*100/I33/100</f>
        <v>0.25735107487137315</v>
      </c>
      <c r="J35" s="52" t="s">
        <v>125</v>
      </c>
      <c r="K35" s="52" t="s">
        <v>125</v>
      </c>
      <c r="L35" s="52" t="s">
        <v>125</v>
      </c>
      <c r="U35" s="14" t="str">
        <f>HLOOKUP(U34,J34:O35,2)</f>
        <v>n.s.</v>
      </c>
      <c r="V35" s="56">
        <f>V34*100/V33/100</f>
        <v>6.7839777206784357E-2</v>
      </c>
      <c r="Y35" t="s">
        <v>119</v>
      </c>
      <c r="Z35" s="52" t="s">
        <v>125</v>
      </c>
      <c r="AA35" s="52" t="s">
        <v>126</v>
      </c>
      <c r="AB35" s="52" t="s">
        <v>126</v>
      </c>
      <c r="AG35" s="14" t="str">
        <f>HLOOKUP(AG34,Z34:AF35,2)</f>
        <v/>
      </c>
      <c r="AH35" s="56">
        <f>AH34*100/AH33/100</f>
        <v>0.16269760956952292</v>
      </c>
      <c r="AJ35" t="s">
        <v>119</v>
      </c>
      <c r="AK35" s="52" t="s">
        <v>125</v>
      </c>
      <c r="AL35" s="52" t="s">
        <v>125</v>
      </c>
      <c r="AM35" s="52" t="s">
        <v>125</v>
      </c>
      <c r="AN35" s="52" t="s">
        <v>125</v>
      </c>
      <c r="AO35" s="52" t="s">
        <v>125</v>
      </c>
      <c r="AP35" s="52" t="s">
        <v>125</v>
      </c>
      <c r="AQ35" s="52" t="s">
        <v>125</v>
      </c>
      <c r="AR35" s="52" t="s">
        <v>125</v>
      </c>
      <c r="AS35" s="52" t="s">
        <v>125</v>
      </c>
      <c r="AT35" s="52" t="s">
        <v>125</v>
      </c>
      <c r="AU35" s="52" t="s">
        <v>125</v>
      </c>
      <c r="AV35" s="52" t="s">
        <v>125</v>
      </c>
      <c r="AX35" s="14" t="str">
        <f>HLOOKUP(AX34,AK34:AV35,2)</f>
        <v>n.s.</v>
      </c>
      <c r="AY35" s="56">
        <f>AY34*100/AY33/100</f>
        <v>0.10133312538579033</v>
      </c>
    </row>
    <row r="37" spans="1:51" x14ac:dyDescent="0.35">
      <c r="A37" t="s">
        <v>39</v>
      </c>
      <c r="B37" t="s">
        <v>62</v>
      </c>
      <c r="D37" t="s">
        <v>61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 s="3" t="s">
        <v>1</v>
      </c>
      <c r="K38" s="1"/>
      <c r="L38" s="1"/>
      <c r="M38" s="1"/>
      <c r="N38" s="1"/>
      <c r="O38" s="1"/>
      <c r="P38" s="1"/>
      <c r="Q38" s="1"/>
      <c r="R38" s="1"/>
      <c r="S38" s="1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 s="5" t="s">
        <v>3</v>
      </c>
      <c r="AK38" s="7"/>
      <c r="AL38" s="7"/>
      <c r="AM38" s="8"/>
      <c r="AN38" s="8"/>
      <c r="AO38" s="8"/>
      <c r="AP38" s="1"/>
      <c r="AQ38" s="1"/>
      <c r="AR38" s="3"/>
      <c r="AS38" s="3"/>
      <c r="AT38" s="3"/>
      <c r="AU38" s="3"/>
      <c r="AV38" s="3"/>
      <c r="AW38" s="4"/>
      <c r="AX38" s="4"/>
    </row>
    <row r="39" spans="1:51" x14ac:dyDescent="0.35">
      <c r="A39" t="s">
        <v>117</v>
      </c>
      <c r="G39" s="9"/>
      <c r="J39" s="9"/>
      <c r="K39" s="9" t="s">
        <v>4</v>
      </c>
      <c r="O39" s="10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J39" s="9"/>
      <c r="AK39" s="9" t="s">
        <v>27</v>
      </c>
      <c r="AL39" s="9"/>
      <c r="AM39" s="9"/>
      <c r="AN39" s="9"/>
      <c r="AO39" s="12" t="s">
        <v>28</v>
      </c>
      <c r="AP39" s="12"/>
      <c r="AQ39" s="12"/>
      <c r="AR39" s="12"/>
      <c r="AS39" s="13" t="s">
        <v>29</v>
      </c>
      <c r="AT39" s="13"/>
      <c r="AU39" s="13"/>
      <c r="AV39" s="13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J40" s="9" t="s">
        <v>12</v>
      </c>
      <c r="K40" s="9" t="s">
        <v>13</v>
      </c>
      <c r="L40" s="9" t="s">
        <v>14</v>
      </c>
      <c r="O40" s="10"/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J40" s="9" t="s">
        <v>5</v>
      </c>
      <c r="AK40" s="54" t="s">
        <v>120</v>
      </c>
      <c r="AL40" s="54" t="s">
        <v>121</v>
      </c>
      <c r="AM40" s="54" t="s">
        <v>122</v>
      </c>
      <c r="AN40" s="54" t="s">
        <v>123</v>
      </c>
      <c r="AO40" s="54" t="s">
        <v>120</v>
      </c>
      <c r="AP40" s="54" t="s">
        <v>121</v>
      </c>
      <c r="AQ40" s="54" t="s">
        <v>122</v>
      </c>
      <c r="AR40" s="54" t="s">
        <v>123</v>
      </c>
      <c r="AS40" s="54" t="s">
        <v>120</v>
      </c>
      <c r="AT40" s="54" t="s">
        <v>121</v>
      </c>
      <c r="AU40" s="54" t="s">
        <v>122</v>
      </c>
      <c r="AV40" s="54" t="s">
        <v>123</v>
      </c>
      <c r="AW40" s="9"/>
      <c r="AX40" s="9"/>
    </row>
    <row r="41" spans="1:51" x14ac:dyDescent="0.35">
      <c r="A41" t="s">
        <v>19</v>
      </c>
      <c r="B41" s="14">
        <v>0.78957440792749645</v>
      </c>
      <c r="C41" s="14">
        <v>0.65555049503805296</v>
      </c>
      <c r="D41" s="14">
        <v>0.81166832698261027</v>
      </c>
      <c r="E41" s="14">
        <v>0.86110534181181764</v>
      </c>
      <c r="F41" s="14">
        <v>0.86996021874523344</v>
      </c>
      <c r="G41" s="14">
        <v>0.86148791326876706</v>
      </c>
      <c r="H41" s="89">
        <f>MAX(B41:G41)</f>
        <v>0.86996021874523344</v>
      </c>
      <c r="J41" s="15">
        <v>0.36364860021072176</v>
      </c>
      <c r="K41" s="15">
        <v>0.46295034611253222</v>
      </c>
      <c r="L41" s="15">
        <v>0.18723723593915934</v>
      </c>
      <c r="O41" s="10"/>
      <c r="V41" s="9"/>
      <c r="W41" s="9"/>
      <c r="X41" s="9"/>
      <c r="Y41" s="11" t="s">
        <v>19</v>
      </c>
      <c r="Z41" s="16">
        <v>0.80156062442887088</v>
      </c>
      <c r="AA41" s="16">
        <v>0.89417719649618799</v>
      </c>
      <c r="AB41" s="16">
        <v>0.86167525402556111</v>
      </c>
      <c r="AC41" s="16">
        <v>0.9182279730475319</v>
      </c>
      <c r="AD41" s="11"/>
      <c r="AE41" s="11"/>
      <c r="AF41" s="11"/>
      <c r="AG41" s="89">
        <f>MAX(Z41:AF41)</f>
        <v>0.9182279730475319</v>
      </c>
      <c r="AH41" s="11"/>
      <c r="AI41" s="11"/>
      <c r="AJ41" s="9" t="s">
        <v>19</v>
      </c>
      <c r="AK41" s="15">
        <v>9.8209298616485891E-2</v>
      </c>
      <c r="AL41" s="15">
        <v>0.42930177939844089</v>
      </c>
      <c r="AM41" s="15">
        <v>0.33858683027444247</v>
      </c>
      <c r="AN41" s="15">
        <v>0.29229585197173485</v>
      </c>
      <c r="AO41" s="15">
        <v>0.3797870732827584</v>
      </c>
      <c r="AP41" s="15">
        <v>0.41182024099886427</v>
      </c>
      <c r="AQ41" s="15">
        <v>0.46207949759437428</v>
      </c>
      <c r="AR41" s="15">
        <v>0.35233486462534247</v>
      </c>
      <c r="AS41" s="15">
        <v>-0.27971856431314368</v>
      </c>
      <c r="AT41" s="15">
        <v>0.29293680718080112</v>
      </c>
      <c r="AU41" s="15">
        <v>0.11739143757547468</v>
      </c>
      <c r="AV41" s="15">
        <v>0.22453648938605847</v>
      </c>
      <c r="AW41" s="9"/>
      <c r="AX41" s="9"/>
    </row>
    <row r="42" spans="1:51" s="17" customFormat="1" ht="15.5" x14ac:dyDescent="0.35">
      <c r="A42" s="17" t="s">
        <v>20</v>
      </c>
      <c r="B42" s="18">
        <v>0.62342774565405656</v>
      </c>
      <c r="C42" s="18">
        <v>0.42974645154463631</v>
      </c>
      <c r="D42" s="18">
        <v>0.65880547302674952</v>
      </c>
      <c r="E42" s="18">
        <v>0.74150240969684733</v>
      </c>
      <c r="F42" s="18">
        <v>0.75683078219925437</v>
      </c>
      <c r="G42" s="18">
        <v>0.7421614247081747</v>
      </c>
      <c r="I42" s="24">
        <f>AVERAGE(B43:G43)</f>
        <v>65.874571447161983</v>
      </c>
      <c r="J42" s="19">
        <v>0.13224030443521734</v>
      </c>
      <c r="K42" s="19">
        <v>0.21432302296571337</v>
      </c>
      <c r="L42" s="19">
        <v>3.505778252213642E-2</v>
      </c>
      <c r="O42" s="20"/>
      <c r="V42" s="55">
        <f>AVERAGE(J43:S43)</f>
        <v>12.720703664102238</v>
      </c>
      <c r="W42" s="21"/>
      <c r="X42" s="21"/>
      <c r="Y42" s="22" t="s">
        <v>20</v>
      </c>
      <c r="Z42" s="23">
        <v>0.64249943463480141</v>
      </c>
      <c r="AA42" s="23">
        <v>0.79955285873378235</v>
      </c>
      <c r="AB42" s="23">
        <v>0.74248424340001529</v>
      </c>
      <c r="AC42" s="23">
        <v>0.84314261048697892</v>
      </c>
      <c r="AD42" s="22"/>
      <c r="AE42" s="22"/>
      <c r="AF42" s="22"/>
      <c r="AH42" s="42">
        <f>AVERAGE(Z43:AF43)</f>
        <v>75.691978681389458</v>
      </c>
      <c r="AI42" s="22"/>
      <c r="AJ42" s="21" t="s">
        <v>20</v>
      </c>
      <c r="AK42" s="19">
        <v>9.6450663347420976E-3</v>
      </c>
      <c r="AL42" s="19">
        <v>0.18430001779466759</v>
      </c>
      <c r="AM42" s="19">
        <v>0.11464104163529411</v>
      </c>
      <c r="AN42" s="19">
        <v>8.5436865079882338E-2</v>
      </c>
      <c r="AO42" s="19">
        <v>0.1442382210326833</v>
      </c>
      <c r="AP42" s="19">
        <v>0.16959591089636264</v>
      </c>
      <c r="AQ42" s="19">
        <v>0.21351746209706934</v>
      </c>
      <c r="AR42" s="19">
        <v>0.12413985683055841</v>
      </c>
      <c r="AS42" s="19">
        <v>7.8242475221406302E-2</v>
      </c>
      <c r="AT42" s="19">
        <v>8.5811973001281849E-2</v>
      </c>
      <c r="AU42" s="19">
        <v>1.3780749616036569E-2</v>
      </c>
      <c r="AV42" s="19">
        <v>5.0416635065815549E-2</v>
      </c>
      <c r="AW42" s="21"/>
      <c r="AX42" s="21"/>
      <c r="AY42" s="24">
        <f>AVERAGE(AK43:AV43)</f>
        <v>10.614718955048334</v>
      </c>
    </row>
    <row r="43" spans="1:51" s="25" customFormat="1" ht="15.5" x14ac:dyDescent="0.35">
      <c r="A43" s="24" t="s">
        <v>21</v>
      </c>
      <c r="B43" s="24">
        <v>62.342774565405655</v>
      </c>
      <c r="C43" s="24">
        <v>42.97464515446363</v>
      </c>
      <c r="D43" s="24">
        <v>65.880547302674955</v>
      </c>
      <c r="E43" s="24">
        <v>74.150240969684731</v>
      </c>
      <c r="F43" s="24">
        <v>75.683078219925434</v>
      </c>
      <c r="G43" s="24">
        <v>74.216142470817474</v>
      </c>
      <c r="H43" s="25">
        <f>MAX(B43:G43)</f>
        <v>75.683078219925434</v>
      </c>
      <c r="I43" s="29">
        <f>STDEV(B43:G43)</f>
        <v>12.418981982722173</v>
      </c>
      <c r="J43" s="24">
        <v>13.224030443521734</v>
      </c>
      <c r="K43" s="24">
        <v>21.432302296571336</v>
      </c>
      <c r="L43" s="24">
        <v>3.5057782522136418</v>
      </c>
      <c r="N43" s="26"/>
      <c r="O43" s="27"/>
      <c r="U43" s="25">
        <f>MAX(J43:S43)</f>
        <v>21.432302296571336</v>
      </c>
      <c r="V43" s="26">
        <f>STDEV(J43:S43)</f>
        <v>8.9738547716906005</v>
      </c>
      <c r="W43" s="26"/>
      <c r="X43" s="26"/>
      <c r="Y43" s="25" t="s">
        <v>21</v>
      </c>
      <c r="Z43" s="24">
        <v>64.249943463480136</v>
      </c>
      <c r="AA43" s="24">
        <v>79.95528587337823</v>
      </c>
      <c r="AB43" s="24">
        <v>74.248424340001534</v>
      </c>
      <c r="AC43" s="24">
        <v>84.314261048697887</v>
      </c>
      <c r="AD43" s="28"/>
      <c r="AE43" s="29"/>
      <c r="AF43" s="29"/>
      <c r="AG43" s="25">
        <f>MAX(Z43:AF43)</f>
        <v>84.314261048697887</v>
      </c>
      <c r="AH43" s="29">
        <f>STDEV(Z43:AF43)</f>
        <v>8.6703241096527677</v>
      </c>
      <c r="AI43" s="29"/>
      <c r="AJ43" s="26" t="s">
        <v>21</v>
      </c>
      <c r="AK43" s="24">
        <v>0.96450663347420973</v>
      </c>
      <c r="AL43" s="24">
        <v>18.43000177946676</v>
      </c>
      <c r="AM43" s="24">
        <v>11.464104163529411</v>
      </c>
      <c r="AN43" s="24">
        <v>8.5436865079882338</v>
      </c>
      <c r="AO43" s="24">
        <v>14.42382210326833</v>
      </c>
      <c r="AP43" s="24">
        <v>16.959591089636262</v>
      </c>
      <c r="AQ43" s="24">
        <v>21.351746209706935</v>
      </c>
      <c r="AR43" s="24">
        <v>12.413985683055841</v>
      </c>
      <c r="AS43" s="24">
        <v>7.82424752214063</v>
      </c>
      <c r="AT43" s="24">
        <v>8.5811973001281849</v>
      </c>
      <c r="AU43" s="24">
        <v>1.3780749616036569</v>
      </c>
      <c r="AV43" s="24">
        <v>5.0416635065815552</v>
      </c>
      <c r="AW43" s="26"/>
      <c r="AX43" s="26">
        <f>MAX(AK43:AV43)</f>
        <v>21.351746209706935</v>
      </c>
      <c r="AY43" s="25">
        <f>STDEV(AK43:AV43)</f>
        <v>6.4723196541632397</v>
      </c>
    </row>
    <row r="44" spans="1:51" x14ac:dyDescent="0.35">
      <c r="A44" t="s">
        <v>111</v>
      </c>
      <c r="B44" s="14">
        <v>4.8719344561107443E-37</v>
      </c>
      <c r="C44" s="14">
        <v>3.0089687065287393E-22</v>
      </c>
      <c r="D44" s="14">
        <v>3.0475178049199404E-18</v>
      </c>
      <c r="E44" s="14">
        <v>3.1553144729980143E-51</v>
      </c>
      <c r="F44" s="14">
        <v>1.7105903901463842E-23</v>
      </c>
      <c r="G44" s="14">
        <v>1.3814627227712221E-22</v>
      </c>
      <c r="H44" s="14">
        <f>HLOOKUP(H43,B43:G44,2)</f>
        <v>1.7105903901463842E-23</v>
      </c>
      <c r="I44" s="56">
        <f>I43*100/I42/100</f>
        <v>0.18852467211393464</v>
      </c>
      <c r="J44" s="14">
        <v>0.37588538752472583</v>
      </c>
      <c r="K44" s="14">
        <v>0.24801975048580774</v>
      </c>
      <c r="L44" s="14">
        <v>0.68767857219991746</v>
      </c>
      <c r="N44" s="9"/>
      <c r="O44" s="30"/>
      <c r="P44" s="14"/>
      <c r="Q44" s="14"/>
      <c r="R44" s="14"/>
      <c r="S44" s="14"/>
      <c r="T44" s="14"/>
      <c r="U44" s="14">
        <f>HLOOKUP(U43,J43:O44,2)</f>
        <v>0.68767857219991746</v>
      </c>
      <c r="V44" s="56">
        <f>V43*100/V42/100</f>
        <v>0.70545270203996457</v>
      </c>
      <c r="W44" s="15"/>
      <c r="X44" s="15"/>
      <c r="Y44" t="s">
        <v>111</v>
      </c>
      <c r="Z44" s="14">
        <v>8.1146342612951462E-40</v>
      </c>
      <c r="AA44" s="14">
        <v>6.3604234840867125E-62</v>
      </c>
      <c r="AB44" s="14">
        <v>1.158926440284888E-51</v>
      </c>
      <c r="AC44" s="14">
        <v>4.300901489575912E-71</v>
      </c>
      <c r="AD44" s="31"/>
      <c r="AE44" s="16"/>
      <c r="AF44" s="16"/>
      <c r="AG44" s="16">
        <v>9.3863405520113914E-5</v>
      </c>
      <c r="AH44" s="56">
        <f>AH43*100/AH42/100</f>
        <v>0.1145474627654906</v>
      </c>
      <c r="AI44" s="31"/>
      <c r="AJ44" s="16" t="s">
        <v>111</v>
      </c>
      <c r="AK44" s="14">
        <v>0.19994379207346716</v>
      </c>
      <c r="AL44" s="14">
        <v>3.4038805506773271E-9</v>
      </c>
      <c r="AM44" s="14">
        <v>5.9084718540042132E-6</v>
      </c>
      <c r="AN44" s="14">
        <v>9.0901943959639868E-5</v>
      </c>
      <c r="AO44" s="14">
        <v>2.7711058279983401E-7</v>
      </c>
      <c r="AP44" s="14">
        <v>1.8105792770870054E-8</v>
      </c>
      <c r="AQ44" s="14">
        <v>2.2534730956363554E-10</v>
      </c>
      <c r="AR44" s="14">
        <v>1.9944216449478642E-6</v>
      </c>
      <c r="AS44" s="14">
        <v>2.0225432915035161E-4</v>
      </c>
      <c r="AT44" s="14">
        <v>8.7579039267455765E-5</v>
      </c>
      <c r="AU44" s="14">
        <v>0.12623348074593096</v>
      </c>
      <c r="AV44" s="14">
        <v>2.8954927916959479E-3</v>
      </c>
      <c r="AW44" s="15"/>
      <c r="AX44" s="14">
        <f>HLOOKUP(AX43,AK43:AV44,2)</f>
        <v>2.8954927916959479E-3</v>
      </c>
      <c r="AY44" s="56">
        <f>AY43*100/AY42/100</f>
        <v>0.60974950741253697</v>
      </c>
    </row>
    <row r="45" spans="1:51" x14ac:dyDescent="0.35">
      <c r="G45" s="9"/>
      <c r="I45" s="9"/>
      <c r="N45" s="9"/>
      <c r="O45" s="30"/>
      <c r="P45" s="14"/>
      <c r="Q45" s="14"/>
      <c r="R45" s="14"/>
      <c r="S45" s="14"/>
      <c r="T45" s="14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J45" s="16"/>
      <c r="AK45" s="16"/>
      <c r="AL45" s="16"/>
      <c r="AM45" s="16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2" customFormat="1" ht="26" x14ac:dyDescent="0.6">
      <c r="A46" s="2" t="s">
        <v>22</v>
      </c>
      <c r="J46" s="4" t="s">
        <v>23</v>
      </c>
      <c r="K46"/>
      <c r="L46"/>
      <c r="M46"/>
      <c r="N46" s="4"/>
      <c r="O46" s="32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 s="6" t="s">
        <v>25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/>
      <c r="AV46" s="4"/>
      <c r="AW46" s="4"/>
      <c r="AX46" s="4"/>
    </row>
    <row r="47" spans="1:51" x14ac:dyDescent="0.35">
      <c r="A47" t="s">
        <v>26</v>
      </c>
      <c r="J47" s="9"/>
      <c r="K47" s="9" t="s">
        <v>4</v>
      </c>
      <c r="L47" s="9"/>
      <c r="N47" s="9"/>
      <c r="O47" s="10"/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J47" s="11"/>
      <c r="AK47" s="9" t="s">
        <v>27</v>
      </c>
      <c r="AL47" s="9"/>
      <c r="AM47" s="9"/>
      <c r="AN47" s="9"/>
      <c r="AO47" s="12" t="s">
        <v>28</v>
      </c>
      <c r="AP47" s="12"/>
      <c r="AQ47" s="12"/>
      <c r="AR47" s="12"/>
      <c r="AS47" s="13" t="s">
        <v>29</v>
      </c>
      <c r="AT47" s="13"/>
      <c r="AU47" s="13"/>
      <c r="AV47" s="13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J48" s="9" t="s">
        <v>12</v>
      </c>
      <c r="K48" s="9" t="s">
        <v>30</v>
      </c>
      <c r="L48" s="9" t="s">
        <v>31</v>
      </c>
      <c r="N48" s="9"/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J48" s="11"/>
      <c r="AK48" s="54" t="s">
        <v>120</v>
      </c>
      <c r="AL48" s="54" t="s">
        <v>121</v>
      </c>
      <c r="AM48" s="54" t="s">
        <v>122</v>
      </c>
      <c r="AN48" s="54" t="s">
        <v>123</v>
      </c>
      <c r="AO48" s="54" t="s">
        <v>120</v>
      </c>
      <c r="AP48" s="54" t="s">
        <v>121</v>
      </c>
      <c r="AQ48" s="54" t="s">
        <v>122</v>
      </c>
      <c r="AR48" s="54" t="s">
        <v>123</v>
      </c>
      <c r="AS48" s="54" t="s">
        <v>120</v>
      </c>
      <c r="AT48" s="54" t="s">
        <v>121</v>
      </c>
      <c r="AU48" s="54" t="s">
        <v>122</v>
      </c>
      <c r="AV48" s="54" t="s">
        <v>123</v>
      </c>
      <c r="AW48" s="9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J49" s="9">
        <v>7</v>
      </c>
      <c r="K49" s="9">
        <v>7</v>
      </c>
      <c r="L49" s="9">
        <v>6</v>
      </c>
      <c r="N49" s="9"/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J49" s="33" t="s">
        <v>32</v>
      </c>
      <c r="AK49" s="9">
        <v>5</v>
      </c>
      <c r="AL49" s="9">
        <v>7</v>
      </c>
      <c r="AM49" s="9">
        <v>7</v>
      </c>
      <c r="AN49" s="9">
        <v>7</v>
      </c>
      <c r="AO49" s="9">
        <v>6</v>
      </c>
      <c r="AP49" s="9">
        <v>7</v>
      </c>
      <c r="AQ49" s="9">
        <v>7</v>
      </c>
      <c r="AR49" s="9">
        <v>7</v>
      </c>
      <c r="AS49" s="9">
        <v>4</v>
      </c>
      <c r="AT49" s="9">
        <v>6</v>
      </c>
      <c r="AU49" s="9">
        <v>6</v>
      </c>
      <c r="AV49" s="9">
        <v>6</v>
      </c>
      <c r="AW49" s="9"/>
      <c r="AX49" s="9"/>
    </row>
    <row r="50" spans="1:51" ht="15.5" x14ac:dyDescent="0.35">
      <c r="A50" s="30" t="s">
        <v>33</v>
      </c>
      <c r="B50">
        <v>38</v>
      </c>
      <c r="C50">
        <v>34</v>
      </c>
      <c r="D50">
        <v>38</v>
      </c>
      <c r="E50">
        <v>134</v>
      </c>
      <c r="F50">
        <v>56</v>
      </c>
      <c r="G50">
        <v>48</v>
      </c>
      <c r="I50" s="24">
        <f>AVERAGE(B51:G51)</f>
        <v>68.570515586487929</v>
      </c>
      <c r="J50" s="9">
        <v>4</v>
      </c>
      <c r="K50" s="9">
        <v>5</v>
      </c>
      <c r="L50" s="9">
        <v>3</v>
      </c>
      <c r="N50" s="9"/>
      <c r="V50" s="55">
        <f>AVERAGE(J51:S51)</f>
        <v>59.523809523809526</v>
      </c>
      <c r="W50" s="9"/>
      <c r="X50" s="9"/>
      <c r="Y50" s="31" t="s">
        <v>33</v>
      </c>
      <c r="Z50" s="11">
        <v>37</v>
      </c>
      <c r="AA50" s="11">
        <v>133</v>
      </c>
      <c r="AB50" s="11">
        <v>133</v>
      </c>
      <c r="AC50" s="11">
        <v>55</v>
      </c>
      <c r="AD50" s="9"/>
      <c r="AE50" s="9"/>
      <c r="AF50" s="9"/>
      <c r="AH50" s="42">
        <f>AVERAGE(Z51:AF51)</f>
        <v>74.201456771098009</v>
      </c>
      <c r="AI50" s="11"/>
      <c r="AJ50" s="33" t="s">
        <v>33</v>
      </c>
      <c r="AK50" s="9">
        <v>2</v>
      </c>
      <c r="AL50" s="9">
        <v>5</v>
      </c>
      <c r="AM50" s="9">
        <v>4</v>
      </c>
      <c r="AN50" s="9">
        <v>3</v>
      </c>
      <c r="AO50" s="9">
        <v>2</v>
      </c>
      <c r="AP50" s="9">
        <v>4</v>
      </c>
      <c r="AQ50" s="9">
        <v>5</v>
      </c>
      <c r="AR50" s="9">
        <v>4</v>
      </c>
      <c r="AS50" s="9">
        <v>3</v>
      </c>
      <c r="AT50" s="9">
        <v>2</v>
      </c>
      <c r="AU50" s="9">
        <v>3</v>
      </c>
      <c r="AV50" s="9">
        <v>2</v>
      </c>
      <c r="AW50" s="9"/>
      <c r="AX50" s="9"/>
      <c r="AY50" s="24">
        <f>AVERAGE(AK51:AV51)</f>
        <v>51.845238095238102</v>
      </c>
    </row>
    <row r="51" spans="1:51" s="24" customFormat="1" ht="15.5" x14ac:dyDescent="0.35">
      <c r="A51" s="34" t="s">
        <v>34</v>
      </c>
      <c r="B51" s="24">
        <v>63.333333333333336</v>
      </c>
      <c r="C51" s="24">
        <v>57.627118644067799</v>
      </c>
      <c r="D51" s="24">
        <v>62.295081967213115</v>
      </c>
      <c r="E51" s="24">
        <v>80.722891566265062</v>
      </c>
      <c r="F51" s="24">
        <v>78.873239436619713</v>
      </c>
      <c r="G51" s="24">
        <v>68.571428571428569</v>
      </c>
      <c r="H51" s="25">
        <f>MAX(B51:G51)</f>
        <v>80.722891566265062</v>
      </c>
      <c r="I51" s="29">
        <f>STDEV(B51:G51)</f>
        <v>9.3850247013157286</v>
      </c>
      <c r="J51" s="24">
        <v>57.142857142857146</v>
      </c>
      <c r="K51" s="24">
        <v>71.428571428571431</v>
      </c>
      <c r="L51" s="24">
        <v>50</v>
      </c>
      <c r="U51" s="25">
        <f>MAX(J51:S51)</f>
        <v>71.428571428571431</v>
      </c>
      <c r="V51" s="26">
        <f>STDEV(J51:S51)</f>
        <v>10.910894511799587</v>
      </c>
      <c r="Y51" s="34" t="s">
        <v>34</v>
      </c>
      <c r="Z51" s="24">
        <v>60.655737704918032</v>
      </c>
      <c r="AA51" s="24">
        <v>79.640718562874255</v>
      </c>
      <c r="AB51" s="24">
        <v>80.120481927710841</v>
      </c>
      <c r="AC51" s="24">
        <v>76.388888888888886</v>
      </c>
      <c r="AG51" s="25">
        <f>MAX(Z51:AF51)</f>
        <v>80.120481927710841</v>
      </c>
      <c r="AH51" s="29">
        <f>STDEV(Z51:AF51)</f>
        <v>9.1813541472904703</v>
      </c>
      <c r="AJ51" s="34" t="s">
        <v>34</v>
      </c>
      <c r="AK51" s="24">
        <v>40</v>
      </c>
      <c r="AL51" s="24">
        <v>71.428571428571431</v>
      </c>
      <c r="AM51" s="24">
        <v>57.142857142857146</v>
      </c>
      <c r="AN51" s="24">
        <v>42.857142857142854</v>
      </c>
      <c r="AO51" s="24">
        <v>33.333333333333336</v>
      </c>
      <c r="AP51" s="24">
        <v>57.142857142857146</v>
      </c>
      <c r="AQ51" s="24">
        <v>71.428571428571431</v>
      </c>
      <c r="AR51" s="24">
        <v>57.142857142857146</v>
      </c>
      <c r="AS51" s="24">
        <v>75</v>
      </c>
      <c r="AT51" s="24">
        <v>33.333333333333336</v>
      </c>
      <c r="AU51" s="24">
        <v>50</v>
      </c>
      <c r="AV51" s="24">
        <v>33.333333333333336</v>
      </c>
      <c r="AX51" s="26">
        <f>MAX(AK51:AV51)</f>
        <v>75</v>
      </c>
      <c r="AY51" s="25">
        <f>STDEV(AK51:AV51)</f>
        <v>15.491708836394167</v>
      </c>
    </row>
    <row r="52" spans="1:51" x14ac:dyDescent="0.35">
      <c r="A52" t="s">
        <v>119</v>
      </c>
      <c r="B52" s="52" t="str">
        <f t="shared" ref="B52:G52" si="1">IF(B51&lt;(50+(1.654*50)/SQRT(B49)),"n.s.","")</f>
        <v/>
      </c>
      <c r="C52" s="52" t="str">
        <f t="shared" si="1"/>
        <v>n.s.</v>
      </c>
      <c r="D52" s="52" t="str">
        <f t="shared" si="1"/>
        <v/>
      </c>
      <c r="E52" s="52" t="str">
        <f t="shared" si="1"/>
        <v/>
      </c>
      <c r="F52" s="52" t="str">
        <f t="shared" si="1"/>
        <v/>
      </c>
      <c r="G52" s="52" t="str">
        <f t="shared" si="1"/>
        <v/>
      </c>
      <c r="H52" s="14" t="str">
        <f>HLOOKUP(H51,B51:G52,2)</f>
        <v/>
      </c>
      <c r="I52" s="56">
        <f>I51*100/I50/100</f>
        <v>0.13686676585475582</v>
      </c>
      <c r="J52" s="52" t="str">
        <f>IF(J51&lt;(50+(1.654*50)/SQRT(J49)),"n.s.","")</f>
        <v>n.s.</v>
      </c>
      <c r="K52" s="52" t="str">
        <f>IF(K51&lt;(50+(1.654*50)/SQRT(K49)),"n.s.","")</f>
        <v>n.s.</v>
      </c>
      <c r="L52" s="52" t="str">
        <f>IF(L51&lt;(50+(1.654*50)/SQRT(L49)),"n.s.","")</f>
        <v>n.s.</v>
      </c>
      <c r="U52" s="14" t="str">
        <f>HLOOKUP(U51,J51:O52,2)</f>
        <v>n.s.</v>
      </c>
      <c r="V52" s="56">
        <f>V51*100/V50/100</f>
        <v>0.18330302779823301</v>
      </c>
      <c r="Y52" t="s">
        <v>119</v>
      </c>
      <c r="Z52" s="52" t="str">
        <f>IF(Z51&lt;(50+(1.654*50)/SQRT(Z49)),"n.s.","")</f>
        <v/>
      </c>
      <c r="AA52" s="52" t="str">
        <f>IF(AA51&lt;(50+(1.654*50)/SQRT(AA49)),"n.s.","")</f>
        <v/>
      </c>
      <c r="AB52" s="52" t="str">
        <f>IF(AB51&lt;(50+(1.654*50)/SQRT(AB49)),"n.s.","")</f>
        <v/>
      </c>
      <c r="AC52" s="52" t="str">
        <f>IF(AC51&lt;(50+(1.654*50)/SQRT(AC49)),"n.s.","")</f>
        <v/>
      </c>
      <c r="AG52" s="14" t="str">
        <f>HLOOKUP(AG51,Z51:AF52,2)</f>
        <v/>
      </c>
      <c r="AH52" s="56">
        <f>AH51*100/AH50/100</f>
        <v>0.12373549721016626</v>
      </c>
      <c r="AJ52" t="s">
        <v>119</v>
      </c>
      <c r="AK52" s="52" t="str">
        <f>IF(AK51&lt;(50+(1.654*50)/SQRT(AK49)),"n.s.","")</f>
        <v>n.s.</v>
      </c>
      <c r="AL52" s="52" t="str">
        <f t="shared" ref="AL52:AV52" si="2">IF(AL51&lt;(50+(1.654*50)/SQRT(AL49)),"n.s.","")</f>
        <v>n.s.</v>
      </c>
      <c r="AM52" s="52" t="str">
        <f t="shared" si="2"/>
        <v>n.s.</v>
      </c>
      <c r="AN52" s="52" t="str">
        <f t="shared" si="2"/>
        <v>n.s.</v>
      </c>
      <c r="AO52" s="52" t="str">
        <f t="shared" si="2"/>
        <v>n.s.</v>
      </c>
      <c r="AP52" s="52" t="str">
        <f t="shared" si="2"/>
        <v>n.s.</v>
      </c>
      <c r="AQ52" s="52" t="str">
        <f t="shared" si="2"/>
        <v>n.s.</v>
      </c>
      <c r="AR52" s="52" t="str">
        <f t="shared" si="2"/>
        <v>n.s.</v>
      </c>
      <c r="AS52" s="52" t="str">
        <f t="shared" si="2"/>
        <v>n.s.</v>
      </c>
      <c r="AT52" s="52" t="str">
        <f t="shared" si="2"/>
        <v>n.s.</v>
      </c>
      <c r="AU52" s="52" t="str">
        <f t="shared" si="2"/>
        <v>n.s.</v>
      </c>
      <c r="AV52" s="52" t="str">
        <f t="shared" si="2"/>
        <v>n.s.</v>
      </c>
      <c r="AX52" s="14" t="str">
        <f>HLOOKUP(AX51,AK51:AV52,2)</f>
        <v>n.s.</v>
      </c>
      <c r="AY52" s="56">
        <f>AY51*100/AY50/100</f>
        <v>0.29880678352631684</v>
      </c>
    </row>
    <row r="54" spans="1:51" x14ac:dyDescent="0.35">
      <c r="A54" t="s">
        <v>40</v>
      </c>
      <c r="B54" t="s">
        <v>58</v>
      </c>
      <c r="C54" t="s">
        <v>59</v>
      </c>
      <c r="E54" t="s">
        <v>60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 s="3" t="s">
        <v>1</v>
      </c>
      <c r="K55" s="1"/>
      <c r="L55" s="1"/>
      <c r="M55" s="1"/>
      <c r="N55" s="1"/>
      <c r="O55" s="1"/>
      <c r="P55" s="1"/>
      <c r="Q55" s="1"/>
      <c r="R55" s="1"/>
      <c r="S55" s="1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 s="5" t="s">
        <v>3</v>
      </c>
      <c r="AK55" s="7"/>
      <c r="AL55" s="7"/>
      <c r="AM55" s="8"/>
      <c r="AN55" s="8"/>
      <c r="AO55" s="8"/>
      <c r="AP55" s="1"/>
      <c r="AQ55" s="1"/>
      <c r="AR55" s="3"/>
      <c r="AS55" s="3"/>
      <c r="AT55" s="3"/>
      <c r="AU55" s="3"/>
      <c r="AV55" s="3"/>
      <c r="AW55" s="4"/>
      <c r="AX55" s="4"/>
    </row>
    <row r="56" spans="1:51" x14ac:dyDescent="0.35">
      <c r="A56" t="s">
        <v>117</v>
      </c>
      <c r="G56" s="9"/>
      <c r="J56" s="9"/>
      <c r="K56" s="9" t="s">
        <v>4</v>
      </c>
      <c r="O56" s="10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J56" s="9"/>
      <c r="AK56" s="9" t="s">
        <v>27</v>
      </c>
      <c r="AL56" s="9"/>
      <c r="AM56" s="9"/>
      <c r="AN56" s="9"/>
      <c r="AO56" s="12" t="s">
        <v>28</v>
      </c>
      <c r="AP56" s="12"/>
      <c r="AQ56" s="12"/>
      <c r="AR56" s="12"/>
      <c r="AS56" s="13" t="s">
        <v>29</v>
      </c>
      <c r="AT56" s="13"/>
      <c r="AU56" s="13"/>
      <c r="AV56" s="13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J57" s="9" t="s">
        <v>12</v>
      </c>
      <c r="K57" s="9" t="s">
        <v>13</v>
      </c>
      <c r="L57" s="9" t="s">
        <v>14</v>
      </c>
      <c r="O57" s="10"/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J57" s="9" t="s">
        <v>5</v>
      </c>
      <c r="AK57" s="54" t="s">
        <v>120</v>
      </c>
      <c r="AL57" s="54" t="s">
        <v>121</v>
      </c>
      <c r="AM57" s="54" t="s">
        <v>122</v>
      </c>
      <c r="AN57" s="54" t="s">
        <v>123</v>
      </c>
      <c r="AO57" s="54" t="s">
        <v>120</v>
      </c>
      <c r="AP57" s="54" t="s">
        <v>121</v>
      </c>
      <c r="AQ57" s="54" t="s">
        <v>122</v>
      </c>
      <c r="AR57" s="54" t="s">
        <v>123</v>
      </c>
      <c r="AS57" s="54" t="s">
        <v>120</v>
      </c>
      <c r="AT57" s="54" t="s">
        <v>121</v>
      </c>
      <c r="AU57" s="54" t="s">
        <v>122</v>
      </c>
      <c r="AV57" s="54" t="s">
        <v>123</v>
      </c>
      <c r="AW57" s="9"/>
      <c r="AX57" s="9"/>
    </row>
    <row r="58" spans="1:51" x14ac:dyDescent="0.35">
      <c r="A58" t="s">
        <v>19</v>
      </c>
      <c r="B58" s="14">
        <v>0.88918826133253026</v>
      </c>
      <c r="C58" s="14">
        <v>0.92620212909902644</v>
      </c>
      <c r="D58" s="14"/>
      <c r="E58" s="14">
        <v>0.92951372137463883</v>
      </c>
      <c r="F58" s="14"/>
      <c r="G58" s="14"/>
      <c r="H58" s="89">
        <f>MAX(B58:G58)</f>
        <v>0.92951372137463883</v>
      </c>
      <c r="J58" s="15">
        <v>-0.43970590899153927</v>
      </c>
      <c r="K58" s="15">
        <v>-0.41646565186264883</v>
      </c>
      <c r="L58" s="15">
        <v>0.48626084743401871</v>
      </c>
      <c r="O58" s="10"/>
      <c r="V58" s="9"/>
      <c r="W58" s="9"/>
      <c r="X58" s="9"/>
      <c r="Y58" s="11" t="s">
        <v>19</v>
      </c>
      <c r="Z58" s="16">
        <v>0.92570878738152129</v>
      </c>
      <c r="AA58" s="16">
        <v>0.92664665076974251</v>
      </c>
      <c r="AB58" s="16">
        <v>0.95112488843328091</v>
      </c>
      <c r="AC58" s="16"/>
      <c r="AD58" s="11"/>
      <c r="AE58" s="11"/>
      <c r="AF58" s="11"/>
      <c r="AG58" s="89">
        <f>MAX(Z58:AF58)</f>
        <v>0.95112488843328091</v>
      </c>
      <c r="AH58" s="11"/>
      <c r="AI58" s="11"/>
      <c r="AJ58" s="9" t="s">
        <v>19</v>
      </c>
      <c r="AK58" s="15">
        <v>-0.44176961111763641</v>
      </c>
      <c r="AL58" s="15">
        <v>-0.42376977825933548</v>
      </c>
      <c r="AM58" s="15">
        <v>-0.45254585590033553</v>
      </c>
      <c r="AN58" s="15">
        <v>-0.43970590899153927</v>
      </c>
      <c r="AO58" s="15">
        <v>-0.41604514506052043</v>
      </c>
      <c r="AP58" s="15">
        <v>-0.40146707072547699</v>
      </c>
      <c r="AQ58" s="15">
        <v>-0.43067790944119294</v>
      </c>
      <c r="AR58" s="15">
        <v>-0.41646565186264883</v>
      </c>
      <c r="AS58" s="15">
        <v>0.49204505340056942</v>
      </c>
      <c r="AT58" s="15">
        <v>0.50001088811756933</v>
      </c>
      <c r="AU58" s="15">
        <v>0.46324708255023228</v>
      </c>
      <c r="AV58" s="15">
        <v>0.48626084743401871</v>
      </c>
      <c r="AW58" s="9"/>
      <c r="AX58" s="9"/>
    </row>
    <row r="59" spans="1:51" s="17" customFormat="1" ht="15.5" x14ac:dyDescent="0.35">
      <c r="A59" s="17" t="s">
        <v>20</v>
      </c>
      <c r="B59" s="18">
        <v>0.79065576409156813</v>
      </c>
      <c r="C59" s="18">
        <v>0.85785038394756963</v>
      </c>
      <c r="D59" s="18"/>
      <c r="E59" s="18">
        <v>0.86399575822372976</v>
      </c>
      <c r="F59" s="18"/>
      <c r="G59" s="18"/>
      <c r="I59" s="24">
        <f>AVERAGE(B60:G60)</f>
        <v>83.750063542095589</v>
      </c>
      <c r="J59" s="19">
        <v>0.19334128640207582</v>
      </c>
      <c r="K59" s="19">
        <v>0.173443639181381</v>
      </c>
      <c r="L59" s="19">
        <v>0.23644961174725002</v>
      </c>
      <c r="O59" s="20"/>
      <c r="V59" s="55">
        <f>AVERAGE(J60:S60)</f>
        <v>20.10781791102356</v>
      </c>
      <c r="W59" s="21"/>
      <c r="X59" s="21"/>
      <c r="Y59" s="22" t="s">
        <v>20</v>
      </c>
      <c r="Z59" s="23">
        <v>0.85693675903536659</v>
      </c>
      <c r="AA59" s="23">
        <v>0.8586740153827811</v>
      </c>
      <c r="AB59" s="23">
        <v>0.9046385533972211</v>
      </c>
      <c r="AC59" s="23"/>
      <c r="AD59" s="22"/>
      <c r="AE59" s="22"/>
      <c r="AF59" s="22"/>
      <c r="AH59" s="42">
        <f>AVERAGE(Z60:AF60)</f>
        <v>87.341644260512297</v>
      </c>
      <c r="AI59" s="22"/>
      <c r="AJ59" s="21" t="s">
        <v>20</v>
      </c>
      <c r="AK59" s="19">
        <v>0.1951603893070277</v>
      </c>
      <c r="AL59" s="19">
        <v>0.17958082496596636</v>
      </c>
      <c r="AM59" s="19">
        <v>0.20479775169256725</v>
      </c>
      <c r="AN59" s="19">
        <v>0.19334128640207582</v>
      </c>
      <c r="AO59" s="19">
        <v>0.17309356272842949</v>
      </c>
      <c r="AP59" s="19">
        <v>0.16117580887689514</v>
      </c>
      <c r="AQ59" s="19">
        <v>0.1854834616806364</v>
      </c>
      <c r="AR59" s="19">
        <v>0.173443639181381</v>
      </c>
      <c r="AS59" s="19">
        <v>0.24210833457596923</v>
      </c>
      <c r="AT59" s="19">
        <v>0.25001088823612044</v>
      </c>
      <c r="AU59" s="19">
        <v>0.21459785949130172</v>
      </c>
      <c r="AV59" s="19">
        <v>0.23644961174725002</v>
      </c>
      <c r="AW59" s="21"/>
      <c r="AX59" s="21"/>
      <c r="AY59" s="24">
        <f>AVERAGE(AK60:AV60)</f>
        <v>20.077028490713506</v>
      </c>
    </row>
    <row r="60" spans="1:51" s="25" customFormat="1" ht="15.5" x14ac:dyDescent="0.35">
      <c r="A60" s="24" t="s">
        <v>21</v>
      </c>
      <c r="B60" s="24">
        <v>79.065576409156819</v>
      </c>
      <c r="C60" s="24">
        <v>85.785038394756967</v>
      </c>
      <c r="D60" s="24"/>
      <c r="E60" s="24">
        <v>86.399575822372981</v>
      </c>
      <c r="F60" s="24"/>
      <c r="G60" s="24"/>
      <c r="H60" s="25">
        <f>MAX(B60:G60)</f>
        <v>86.399575822372981</v>
      </c>
      <c r="I60" s="29">
        <f>STDEV(B60:G60)</f>
        <v>4.0685044963090427</v>
      </c>
      <c r="J60" s="24">
        <v>19.334128640207581</v>
      </c>
      <c r="K60" s="24">
        <v>17.3443639181381</v>
      </c>
      <c r="L60" s="24">
        <v>23.644961174725001</v>
      </c>
      <c r="N60" s="26"/>
      <c r="O60" s="27"/>
      <c r="U60" s="25">
        <f>MAX(J60:S60)</f>
        <v>23.644961174725001</v>
      </c>
      <c r="V60" s="26">
        <f>STDEV(J60:S60)</f>
        <v>3.2207650897355822</v>
      </c>
      <c r="W60" s="26"/>
      <c r="X60" s="26"/>
      <c r="Y60" s="25" t="s">
        <v>21</v>
      </c>
      <c r="Z60" s="24">
        <v>85.693675903536658</v>
      </c>
      <c r="AA60" s="24">
        <v>85.867401538278116</v>
      </c>
      <c r="AB60" s="24">
        <v>90.463855339722116</v>
      </c>
      <c r="AC60" s="24"/>
      <c r="AD60" s="28"/>
      <c r="AE60" s="29"/>
      <c r="AF60" s="29"/>
      <c r="AG60" s="25">
        <f>MAX(Z60:AF60)</f>
        <v>90.463855339722116</v>
      </c>
      <c r="AH60" s="29">
        <f>STDEV(Z60:AF60)</f>
        <v>2.7053089779906823</v>
      </c>
      <c r="AI60" s="29"/>
      <c r="AJ60" s="26" t="s">
        <v>21</v>
      </c>
      <c r="AK60" s="24">
        <v>19.51603893070277</v>
      </c>
      <c r="AL60" s="24">
        <v>17.958082496596635</v>
      </c>
      <c r="AM60" s="24">
        <v>20.479775169256726</v>
      </c>
      <c r="AN60" s="24">
        <v>19.334128640207581</v>
      </c>
      <c r="AO60" s="24">
        <v>17.309356272842948</v>
      </c>
      <c r="AP60" s="24">
        <v>16.117580887689513</v>
      </c>
      <c r="AQ60" s="24">
        <v>18.548346168063638</v>
      </c>
      <c r="AR60" s="24">
        <v>17.3443639181381</v>
      </c>
      <c r="AS60" s="24">
        <v>24.210833457596923</v>
      </c>
      <c r="AT60" s="24">
        <v>25.001088823612044</v>
      </c>
      <c r="AU60" s="24">
        <v>21.459785949130172</v>
      </c>
      <c r="AV60" s="24">
        <v>23.644961174725001</v>
      </c>
      <c r="AW60" s="26"/>
      <c r="AX60" s="26">
        <f>MAX(AK60:AV60)</f>
        <v>25.001088823612044</v>
      </c>
      <c r="AY60" s="25">
        <f>STDEV(AK60:AV60)</f>
        <v>2.9331519211272692</v>
      </c>
    </row>
    <row r="61" spans="1:51" s="14" customFormat="1" x14ac:dyDescent="0.35">
      <c r="A61" s="14" t="s">
        <v>111</v>
      </c>
      <c r="B61" s="14">
        <v>1.2288801798015768E-19</v>
      </c>
      <c r="C61" s="14">
        <v>4.1448573909257295E-24</v>
      </c>
      <c r="E61" s="14">
        <v>1.2805700468264249E-24</v>
      </c>
      <c r="G61" s="15"/>
      <c r="H61" s="14">
        <f>HLOOKUP(H60,B60:G61,2)</f>
        <v>1.2805700468264249E-24</v>
      </c>
      <c r="I61" s="56">
        <f>I60*100/I59/100</f>
        <v>4.8579121307341773E-2</v>
      </c>
      <c r="J61" s="14">
        <v>0.20353000165969354</v>
      </c>
      <c r="K61" s="14">
        <v>0.23122728669244502</v>
      </c>
      <c r="L61" s="14">
        <v>0.1541418779151694</v>
      </c>
      <c r="U61" s="14">
        <f>HLOOKUP(U60,J60:O61,2)</f>
        <v>0.1541418779151694</v>
      </c>
      <c r="V61" s="56">
        <f>V60*100/V59/100</f>
        <v>0.16017476903696676</v>
      </c>
      <c r="W61" s="15"/>
      <c r="X61" s="15"/>
      <c r="Y61" s="14" t="s">
        <v>111</v>
      </c>
      <c r="Z61" s="16">
        <v>1.8417483844728875E-24</v>
      </c>
      <c r="AA61" s="16">
        <v>3.5516701652213719E-24</v>
      </c>
      <c r="AB61" s="16">
        <v>3.1459201673463822E-29</v>
      </c>
      <c r="AC61" s="16"/>
      <c r="AD61" s="43"/>
      <c r="AE61" s="16"/>
      <c r="AF61" s="16"/>
      <c r="AG61" s="14">
        <f>HLOOKUP(AG60,AA60:AF61,2)</f>
        <v>3.1459201673463822E-29</v>
      </c>
      <c r="AH61" s="56">
        <f>AH60*100/AH59/100</f>
        <v>3.0973872783086234E-2</v>
      </c>
      <c r="AI61" s="43"/>
      <c r="AJ61" s="14" t="s">
        <v>111</v>
      </c>
      <c r="AK61" s="14">
        <v>6.5317449670797333E-4</v>
      </c>
      <c r="AL61" s="14">
        <v>1.2642912890742605E-3</v>
      </c>
      <c r="AM61" s="14">
        <v>4.6209816877763676E-4</v>
      </c>
      <c r="AN61" s="14">
        <v>6.9703158233237143E-4</v>
      </c>
      <c r="AO61" s="14">
        <v>1.5822371485185655E-3</v>
      </c>
      <c r="AP61" s="14">
        <v>2.6225681838762142E-3</v>
      </c>
      <c r="AQ61" s="14">
        <v>1.0298200817059086E-3</v>
      </c>
      <c r="AR61" s="14">
        <v>1.5632439533637555E-3</v>
      </c>
      <c r="AS61" s="14">
        <v>1.1734755527175521E-4</v>
      </c>
      <c r="AT61" s="14">
        <v>1.0152131974458795E-4</v>
      </c>
      <c r="AU61" s="14">
        <v>3.2397646694155342E-4</v>
      </c>
      <c r="AV61" s="14">
        <v>1.4495107305898038E-4</v>
      </c>
      <c r="AX61" s="14">
        <f>HLOOKUP(AX60,AK60:AV61,2)</f>
        <v>1.4495107305898038E-4</v>
      </c>
      <c r="AY61" s="56">
        <f>AY60*100/AY59/100</f>
        <v>0.14609492248735806</v>
      </c>
    </row>
    <row r="62" spans="1:51" x14ac:dyDescent="0.35">
      <c r="G62" s="9"/>
      <c r="I62" s="9"/>
      <c r="N62" s="9"/>
      <c r="O62" s="30"/>
      <c r="P62" s="14"/>
      <c r="Q62" s="14"/>
      <c r="R62" s="14"/>
      <c r="S62" s="14"/>
      <c r="T62" s="14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2" customFormat="1" ht="26" x14ac:dyDescent="0.6">
      <c r="A63" s="2" t="s">
        <v>22</v>
      </c>
      <c r="J63" s="4" t="s">
        <v>23</v>
      </c>
      <c r="K63"/>
      <c r="L63"/>
      <c r="M63"/>
      <c r="N63" s="4"/>
      <c r="O63" s="32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 s="6" t="s">
        <v>25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/>
      <c r="AV63" s="4"/>
      <c r="AW63" s="4"/>
      <c r="AX63" s="4"/>
    </row>
    <row r="64" spans="1:51" x14ac:dyDescent="0.35">
      <c r="A64" t="s">
        <v>26</v>
      </c>
      <c r="J64" s="9"/>
      <c r="K64" s="9" t="s">
        <v>4</v>
      </c>
      <c r="L64" s="9"/>
      <c r="N64" s="9"/>
      <c r="O64" s="10"/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J64" s="11"/>
      <c r="AK64" s="9" t="s">
        <v>27</v>
      </c>
      <c r="AL64" s="9"/>
      <c r="AM64" s="9"/>
      <c r="AN64" s="9"/>
      <c r="AO64" s="12" t="s">
        <v>28</v>
      </c>
      <c r="AP64" s="12"/>
      <c r="AQ64" s="12"/>
      <c r="AR64" s="12"/>
      <c r="AS64" s="13" t="s">
        <v>29</v>
      </c>
      <c r="AT64" s="13"/>
      <c r="AU64" s="13"/>
      <c r="AV64" s="13"/>
      <c r="AW64" s="9"/>
      <c r="AX64" s="9"/>
    </row>
    <row r="65" spans="1:51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J65" s="9" t="s">
        <v>12</v>
      </c>
      <c r="K65" s="9" t="s">
        <v>30</v>
      </c>
      <c r="L65" s="9" t="s">
        <v>31</v>
      </c>
      <c r="N65" s="9"/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J65" s="11"/>
      <c r="AK65" s="54" t="s">
        <v>120</v>
      </c>
      <c r="AL65" s="54" t="s">
        <v>121</v>
      </c>
      <c r="AM65" s="54" t="s">
        <v>122</v>
      </c>
      <c r="AN65" s="54" t="s">
        <v>123</v>
      </c>
      <c r="AO65" s="54" t="s">
        <v>120</v>
      </c>
      <c r="AP65" s="54" t="s">
        <v>121</v>
      </c>
      <c r="AQ65" s="54" t="s">
        <v>122</v>
      </c>
      <c r="AR65" s="54" t="s">
        <v>123</v>
      </c>
      <c r="AS65" s="54" t="s">
        <v>120</v>
      </c>
      <c r="AT65" s="54" t="s">
        <v>121</v>
      </c>
      <c r="AU65" s="54" t="s">
        <v>122</v>
      </c>
      <c r="AV65" s="54" t="s">
        <v>123</v>
      </c>
      <c r="AW65" s="9"/>
      <c r="AX65" s="9"/>
    </row>
    <row r="66" spans="1:51" x14ac:dyDescent="0.35">
      <c r="A66" s="30" t="s">
        <v>32</v>
      </c>
      <c r="B66">
        <v>43</v>
      </c>
      <c r="C66">
        <v>44</v>
      </c>
      <c r="E66">
        <v>53</v>
      </c>
      <c r="J66" s="9">
        <v>9</v>
      </c>
      <c r="K66" s="9">
        <v>9</v>
      </c>
      <c r="L66" s="9">
        <v>9</v>
      </c>
      <c r="N66" s="9"/>
      <c r="V66" s="9"/>
      <c r="W66" s="9"/>
      <c r="X66" s="9"/>
      <c r="Y66" s="31" t="s">
        <v>32</v>
      </c>
      <c r="Z66" s="11">
        <v>44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  <c r="AJ66" s="33" t="s">
        <v>32</v>
      </c>
      <c r="AK66" s="9">
        <v>9</v>
      </c>
      <c r="AL66" s="9">
        <v>9</v>
      </c>
      <c r="AM66" s="9">
        <v>9</v>
      </c>
      <c r="AN66" s="9">
        <v>9</v>
      </c>
      <c r="AO66" s="9">
        <v>9</v>
      </c>
      <c r="AP66" s="9">
        <v>9</v>
      </c>
      <c r="AQ66" s="9">
        <v>9</v>
      </c>
      <c r="AR66" s="9">
        <v>9</v>
      </c>
      <c r="AS66" s="9">
        <v>9</v>
      </c>
      <c r="AT66" s="9">
        <v>9</v>
      </c>
      <c r="AU66" s="9">
        <v>9</v>
      </c>
      <c r="AV66" s="9">
        <v>9</v>
      </c>
      <c r="AW66" s="9"/>
      <c r="AX66" s="9"/>
    </row>
    <row r="67" spans="1:51" ht="15.5" x14ac:dyDescent="0.35">
      <c r="A67" s="30" t="s">
        <v>33</v>
      </c>
      <c r="B67">
        <v>30</v>
      </c>
      <c r="C67">
        <v>33</v>
      </c>
      <c r="E67">
        <v>41</v>
      </c>
      <c r="I67" s="24">
        <f>AVERAGE(B68:G68)</f>
        <v>74.041977475500957</v>
      </c>
      <c r="J67" s="9">
        <v>3</v>
      </c>
      <c r="K67" s="9">
        <v>4</v>
      </c>
      <c r="L67" s="9">
        <v>6</v>
      </c>
      <c r="N67" s="9"/>
      <c r="V67" s="55">
        <f>AVERAGE(J68:S68)</f>
        <v>48.148148148148152</v>
      </c>
      <c r="W67" s="9"/>
      <c r="X67" s="9"/>
      <c r="Y67" s="31" t="s">
        <v>33</v>
      </c>
      <c r="Z67" s="11">
        <v>33</v>
      </c>
      <c r="AA67" s="11">
        <v>43</v>
      </c>
      <c r="AB67" s="11">
        <v>42</v>
      </c>
      <c r="AC67" s="11"/>
      <c r="AD67" s="9"/>
      <c r="AE67" s="9"/>
      <c r="AF67" s="9"/>
      <c r="AH67" s="42">
        <f>AVERAGE(Z68:AF68)</f>
        <v>77.96995108315862</v>
      </c>
      <c r="AI67" s="11"/>
      <c r="AJ67" s="33" t="s">
        <v>33</v>
      </c>
      <c r="AK67" s="9">
        <v>3</v>
      </c>
      <c r="AL67" s="9">
        <v>5</v>
      </c>
      <c r="AM67" s="9">
        <v>3</v>
      </c>
      <c r="AN67" s="9">
        <v>3</v>
      </c>
      <c r="AO67" s="9">
        <v>4</v>
      </c>
      <c r="AP67" s="9">
        <v>4</v>
      </c>
      <c r="AQ67" s="9">
        <v>4</v>
      </c>
      <c r="AR67" s="9">
        <v>4</v>
      </c>
      <c r="AS67" s="9">
        <v>6</v>
      </c>
      <c r="AT67" s="9">
        <v>6</v>
      </c>
      <c r="AU67" s="9">
        <v>6</v>
      </c>
      <c r="AV67" s="9">
        <v>6</v>
      </c>
      <c r="AW67" s="9"/>
      <c r="AX67" s="9"/>
      <c r="AY67" s="24">
        <f>AVERAGE(AK68:AV68)</f>
        <v>50</v>
      </c>
    </row>
    <row r="68" spans="1:51" s="24" customFormat="1" ht="15.5" x14ac:dyDescent="0.35">
      <c r="A68" s="34" t="s">
        <v>34</v>
      </c>
      <c r="B68" s="24">
        <v>69.767441860465112</v>
      </c>
      <c r="C68" s="24">
        <v>75</v>
      </c>
      <c r="E68" s="24">
        <v>77.35849056603773</v>
      </c>
      <c r="H68" s="25">
        <f>MAX(B68:G68)</f>
        <v>77.35849056603773</v>
      </c>
      <c r="I68" s="29">
        <f>STDEV(B68:G68)</f>
        <v>3.8851461337611979</v>
      </c>
      <c r="J68" s="24">
        <v>33.333333333333336</v>
      </c>
      <c r="K68" s="24">
        <v>44.444444444444443</v>
      </c>
      <c r="L68" s="24">
        <v>66.666666666666671</v>
      </c>
      <c r="U68" s="25">
        <f>MAX(J68:S68)</f>
        <v>66.666666666666671</v>
      </c>
      <c r="V68" s="26">
        <f>STDEV(J68:S68)</f>
        <v>16.972502573910525</v>
      </c>
      <c r="Y68" s="34" t="s">
        <v>34</v>
      </c>
      <c r="Z68" s="24">
        <v>75</v>
      </c>
      <c r="AA68" s="24">
        <v>81.132075471698116</v>
      </c>
      <c r="AB68" s="24">
        <v>77.777777777777771</v>
      </c>
      <c r="AG68" s="25">
        <f>MAX(Z68:AF68)</f>
        <v>81.132075471698116</v>
      </c>
      <c r="AH68" s="29">
        <f>STDEV(Z68:AF68)</f>
        <v>3.0705513075221798</v>
      </c>
      <c r="AJ68" s="34" t="s">
        <v>34</v>
      </c>
      <c r="AK68" s="24">
        <v>33.333333333333336</v>
      </c>
      <c r="AL68" s="24">
        <v>55.555555555555557</v>
      </c>
      <c r="AM68" s="24">
        <v>33.333333333333336</v>
      </c>
      <c r="AN68" s="24">
        <v>33.333333333333336</v>
      </c>
      <c r="AO68" s="24">
        <v>44.444444444444443</v>
      </c>
      <c r="AP68" s="24">
        <v>44.444444444444443</v>
      </c>
      <c r="AQ68" s="24">
        <v>44.444444444444443</v>
      </c>
      <c r="AR68" s="24">
        <v>44.444444444444443</v>
      </c>
      <c r="AS68" s="24">
        <v>66.666666666666671</v>
      </c>
      <c r="AT68" s="24">
        <v>66.666666666666671</v>
      </c>
      <c r="AU68" s="24">
        <v>66.666666666666671</v>
      </c>
      <c r="AV68" s="24">
        <v>66.666666666666671</v>
      </c>
      <c r="AX68" s="26">
        <f>MAX(AK68:AV68)</f>
        <v>66.666666666666671</v>
      </c>
      <c r="AY68" s="25">
        <f>STDEV(AK68:AV68)</f>
        <v>13.812923566845821</v>
      </c>
    </row>
    <row r="69" spans="1:51" x14ac:dyDescent="0.35">
      <c r="A69" t="s">
        <v>119</v>
      </c>
      <c r="B69" s="52" t="str">
        <f>IF(B68&lt;(50+(1.654*50)/SQRT(B66)),"n.s.","")</f>
        <v/>
      </c>
      <c r="C69" s="52" t="str">
        <f>IF(C68&lt;(50+(1.654*50)/SQRT(C66)),"n.s.","")</f>
        <v/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5.2472209228160017E-2</v>
      </c>
      <c r="J69" s="52" t="str">
        <f>IF(J68&lt;(50+(1.654*50)/SQRT(J66)),"n.s.","")</f>
        <v>n.s.</v>
      </c>
      <c r="K69" s="52" t="str">
        <f>IF(K68&lt;(50+(1.654*50)/SQRT(K66)),"n.s.","")</f>
        <v>n.s.</v>
      </c>
      <c r="L69" s="52" t="str">
        <f>IF(L68&lt;(50+(1.654*50)/SQRT(L66)),"n.s.","")</f>
        <v>n.s.</v>
      </c>
      <c r="U69" s="14" t="str">
        <f>HLOOKUP(U68,J68:O69,2)</f>
        <v>n.s.</v>
      </c>
      <c r="V69" s="56">
        <f>V68*100/V67/100</f>
        <v>0.35250582268891084</v>
      </c>
      <c r="Y69" t="s">
        <v>119</v>
      </c>
      <c r="Z69" s="52" t="str">
        <f>IF(Z68&lt;(50+(1.654*50)/SQRT(Z66)),"n.s.","")</f>
        <v/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3.9381213722287603E-2</v>
      </c>
      <c r="AJ69" t="s">
        <v>119</v>
      </c>
      <c r="AK69" s="52" t="str">
        <f>IF(AK68&lt;(50+(1.654*50)/SQRT(AK66)),"n.s.","")</f>
        <v>n.s.</v>
      </c>
      <c r="AL69" s="52" t="str">
        <f t="shared" ref="AL69:AV69" si="3">IF(AL68&lt;(50+(1.654*50)/SQRT(AL66)),"n.s.","")</f>
        <v>n.s.</v>
      </c>
      <c r="AM69" s="52" t="str">
        <f t="shared" si="3"/>
        <v>n.s.</v>
      </c>
      <c r="AN69" s="52" t="str">
        <f t="shared" si="3"/>
        <v>n.s.</v>
      </c>
      <c r="AO69" s="52" t="str">
        <f t="shared" si="3"/>
        <v>n.s.</v>
      </c>
      <c r="AP69" s="52" t="str">
        <f t="shared" si="3"/>
        <v>n.s.</v>
      </c>
      <c r="AQ69" s="52" t="str">
        <f t="shared" si="3"/>
        <v>n.s.</v>
      </c>
      <c r="AR69" s="52" t="str">
        <f t="shared" si="3"/>
        <v>n.s.</v>
      </c>
      <c r="AS69" s="52" t="str">
        <f t="shared" si="3"/>
        <v>n.s.</v>
      </c>
      <c r="AT69" s="52" t="str">
        <f t="shared" si="3"/>
        <v>n.s.</v>
      </c>
      <c r="AU69" s="52" t="str">
        <f t="shared" si="3"/>
        <v>n.s.</v>
      </c>
      <c r="AV69" s="52" t="str">
        <f t="shared" si="3"/>
        <v>n.s.</v>
      </c>
      <c r="AX69" s="14" t="str">
        <f>HLOOKUP(AX68,AK68:AV69,2)</f>
        <v>n.s.</v>
      </c>
      <c r="AY69" s="56">
        <f>AY68*100/AY67/100</f>
        <v>0.27625847133691639</v>
      </c>
    </row>
    <row r="75" spans="1:51" s="2" customFormat="1" ht="26" x14ac:dyDescent="0.6">
      <c r="A75" t="s">
        <v>73</v>
      </c>
      <c r="B75" t="s">
        <v>43</v>
      </c>
      <c r="C75"/>
      <c r="D75" t="s">
        <v>44</v>
      </c>
      <c r="E75" t="s">
        <v>51</v>
      </c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</row>
    <row r="76" spans="1:51" ht="26" x14ac:dyDescent="0.6">
      <c r="A76" s="1" t="s">
        <v>0</v>
      </c>
      <c r="B76" s="1"/>
      <c r="C76" s="1"/>
      <c r="D76" s="1"/>
      <c r="E76" s="1"/>
      <c r="F76" s="1"/>
      <c r="G76" s="1"/>
      <c r="H76" s="2"/>
      <c r="I76" s="2"/>
      <c r="J76" s="3" t="s">
        <v>1</v>
      </c>
      <c r="K76" s="1"/>
      <c r="L76" s="1"/>
      <c r="M76" s="1"/>
      <c r="N76" s="1"/>
      <c r="O76" s="1"/>
      <c r="P76" s="1"/>
      <c r="Q76" s="1"/>
      <c r="R76" s="1"/>
      <c r="S76" s="1"/>
      <c r="T76" s="2"/>
      <c r="U76" s="2"/>
      <c r="V76" s="4"/>
      <c r="W76" s="4"/>
      <c r="X76" s="4"/>
      <c r="Y76" s="5" t="s">
        <v>2</v>
      </c>
      <c r="Z76" s="1"/>
      <c r="AA76" s="1"/>
      <c r="AB76" s="5"/>
      <c r="AC76" s="5"/>
      <c r="AD76" s="5"/>
      <c r="AE76" s="5"/>
      <c r="AF76" s="5"/>
      <c r="AG76" s="2"/>
      <c r="AH76" s="6"/>
      <c r="AI76" s="2"/>
      <c r="AJ76" s="5" t="s">
        <v>3</v>
      </c>
      <c r="AK76" s="7"/>
      <c r="AL76" s="7"/>
      <c r="AM76" s="8"/>
      <c r="AN76" s="8"/>
      <c r="AO76" s="8"/>
      <c r="AP76" s="1"/>
      <c r="AQ76" s="1"/>
      <c r="AR76" s="3"/>
      <c r="AS76" s="3"/>
      <c r="AT76" s="3"/>
      <c r="AU76" s="3"/>
      <c r="AV76" s="3"/>
      <c r="AW76" s="4"/>
      <c r="AX76" s="4"/>
      <c r="AY76" s="2"/>
    </row>
    <row r="77" spans="1:51" x14ac:dyDescent="0.35">
      <c r="A77" t="s">
        <v>117</v>
      </c>
      <c r="G77" s="9"/>
      <c r="J77" s="9"/>
      <c r="K77" s="9" t="s">
        <v>4</v>
      </c>
      <c r="O77" s="10"/>
      <c r="V77" s="9"/>
      <c r="W77" s="9"/>
      <c r="X77" s="9"/>
      <c r="AB77" s="11"/>
      <c r="AC77" s="11"/>
      <c r="AD77" s="11"/>
      <c r="AE77" s="11"/>
      <c r="AF77" s="11"/>
      <c r="AH77" s="11"/>
      <c r="AI77" s="11"/>
      <c r="AJ77" s="9"/>
      <c r="AK77" s="9" t="s">
        <v>27</v>
      </c>
      <c r="AL77" s="9"/>
      <c r="AM77" s="9"/>
      <c r="AN77" s="9"/>
      <c r="AO77" s="12" t="s">
        <v>28</v>
      </c>
      <c r="AP77" s="12"/>
      <c r="AQ77" s="12"/>
      <c r="AR77" s="12"/>
      <c r="AS77" s="13" t="s">
        <v>29</v>
      </c>
      <c r="AT77" s="13"/>
      <c r="AU77" s="13"/>
      <c r="AV77" s="13"/>
      <c r="AW77" s="9"/>
      <c r="AX77" s="9"/>
    </row>
    <row r="78" spans="1:51" x14ac:dyDescent="0.35">
      <c r="A78" t="s">
        <v>5</v>
      </c>
      <c r="B78" t="s">
        <v>6</v>
      </c>
      <c r="C78" t="s">
        <v>7</v>
      </c>
      <c r="D78" t="s">
        <v>8</v>
      </c>
      <c r="E78" t="s">
        <v>9</v>
      </c>
      <c r="F78" t="s">
        <v>10</v>
      </c>
      <c r="G78" t="s">
        <v>11</v>
      </c>
      <c r="J78" s="9" t="s">
        <v>12</v>
      </c>
      <c r="K78" s="9" t="s">
        <v>13</v>
      </c>
      <c r="L78" s="9" t="s">
        <v>14</v>
      </c>
      <c r="O78" s="10"/>
      <c r="V78" s="9"/>
      <c r="W78" s="9"/>
      <c r="X78" s="9"/>
      <c r="Y78" s="11" t="s">
        <v>5</v>
      </c>
      <c r="Z78" s="11" t="s">
        <v>15</v>
      </c>
      <c r="AA78" s="11" t="s">
        <v>16</v>
      </c>
      <c r="AB78" s="11" t="s">
        <v>17</v>
      </c>
      <c r="AC78" s="11" t="s">
        <v>18</v>
      </c>
      <c r="AD78" s="11"/>
      <c r="AE78" s="11"/>
      <c r="AF78" s="11"/>
      <c r="AH78" s="11"/>
      <c r="AI78" s="11"/>
      <c r="AJ78" s="9" t="s">
        <v>5</v>
      </c>
      <c r="AK78" s="54" t="s">
        <v>120</v>
      </c>
      <c r="AL78" s="54" t="s">
        <v>121</v>
      </c>
      <c r="AM78" s="54" t="s">
        <v>122</v>
      </c>
      <c r="AN78" s="54" t="s">
        <v>123</v>
      </c>
      <c r="AO78" s="54" t="s">
        <v>120</v>
      </c>
      <c r="AP78" s="54" t="s">
        <v>121</v>
      </c>
      <c r="AQ78" s="54" t="s">
        <v>122</v>
      </c>
      <c r="AR78" s="54" t="s">
        <v>123</v>
      </c>
      <c r="AS78" s="54" t="s">
        <v>120</v>
      </c>
      <c r="AT78" s="54" t="s">
        <v>121</v>
      </c>
      <c r="AU78" s="54" t="s">
        <v>122</v>
      </c>
      <c r="AV78" s="54" t="s">
        <v>123</v>
      </c>
      <c r="AW78" s="9"/>
      <c r="AX78" s="9"/>
    </row>
    <row r="79" spans="1:51" s="17" customFormat="1" ht="15.5" x14ac:dyDescent="0.35">
      <c r="A79" t="s">
        <v>19</v>
      </c>
      <c r="B79" s="84">
        <v>-6.3050269090388938E-2</v>
      </c>
      <c r="C79" s="14"/>
      <c r="D79" s="14"/>
      <c r="E79" s="14"/>
      <c r="F79" s="14"/>
      <c r="G79" s="14"/>
      <c r="H79" s="84">
        <f>MAX(B79:G79)</f>
        <v>-6.3050269090388938E-2</v>
      </c>
      <c r="I79"/>
      <c r="J79" s="15">
        <v>-6.4595507730736287E-2</v>
      </c>
      <c r="K79" s="15">
        <v>-0.13460462747948265</v>
      </c>
      <c r="L79" s="15">
        <v>-2.8256092449252163E-2</v>
      </c>
      <c r="M79"/>
      <c r="N79"/>
      <c r="O79" s="10"/>
      <c r="P79"/>
      <c r="Q79"/>
      <c r="R79"/>
      <c r="S79"/>
      <c r="T79"/>
      <c r="U79"/>
      <c r="V79" s="9"/>
      <c r="W79" s="9"/>
      <c r="X79" s="9"/>
      <c r="Y79" s="11" t="s">
        <v>19</v>
      </c>
      <c r="Z79" s="84">
        <v>-6.3050269090388938E-2</v>
      </c>
      <c r="AA79" s="84">
        <v>-6.3050269090388938E-2</v>
      </c>
      <c r="AB79" s="16"/>
      <c r="AC79" s="16"/>
      <c r="AD79" s="11"/>
      <c r="AE79" s="11"/>
      <c r="AF79" s="11"/>
      <c r="AG79" s="84">
        <f>MAX(Z79:AF79)</f>
        <v>-6.3050269090388938E-2</v>
      </c>
      <c r="AH79" s="11"/>
      <c r="AI79" s="11"/>
      <c r="AJ79" s="9" t="s">
        <v>19</v>
      </c>
      <c r="AK79" s="15">
        <v>0.1396074080874416</v>
      </c>
      <c r="AL79" s="15">
        <v>-0.21318433552404203</v>
      </c>
      <c r="AM79" s="15">
        <v>-6.4595507730736287E-2</v>
      </c>
      <c r="AN79" s="15">
        <v>-6.4595507730736287E-2</v>
      </c>
      <c r="AO79" s="15">
        <v>0.16151663340129432</v>
      </c>
      <c r="AP79" s="15">
        <v>-0.3056638935478605</v>
      </c>
      <c r="AQ79" s="15">
        <v>-0.13460462747948265</v>
      </c>
      <c r="AR79" s="15">
        <v>-0.13460462747948265</v>
      </c>
      <c r="AS79" s="15">
        <v>0.11168277907271738</v>
      </c>
      <c r="AT79" s="15">
        <v>-0.156202299084507</v>
      </c>
      <c r="AU79" s="15">
        <v>-2.8256092449252163E-2</v>
      </c>
      <c r="AV79" s="15">
        <v>-2.8256092449252163E-2</v>
      </c>
      <c r="AW79" s="9"/>
      <c r="AX79" s="9"/>
      <c r="AY79"/>
    </row>
    <row r="80" spans="1:51" s="25" customFormat="1" ht="15.5" x14ac:dyDescent="0.35">
      <c r="A80" s="17" t="s">
        <v>20</v>
      </c>
      <c r="B80" s="18">
        <v>3.9753364323704549E-3</v>
      </c>
      <c r="C80" s="18"/>
      <c r="D80" s="18"/>
      <c r="E80" s="18"/>
      <c r="F80" s="18"/>
      <c r="G80" s="18"/>
      <c r="H80" s="93"/>
      <c r="I80" s="17"/>
      <c r="J80" s="19">
        <v>4.1725796189916115E-3</v>
      </c>
      <c r="K80" s="19">
        <v>1.8118405738890297E-2</v>
      </c>
      <c r="L80" s="19">
        <v>7.9840676050068509E-4</v>
      </c>
      <c r="M80" s="17"/>
      <c r="N80" s="17"/>
      <c r="O80" s="20"/>
      <c r="P80" s="17"/>
      <c r="Q80" s="17"/>
      <c r="R80" s="17"/>
      <c r="S80" s="17"/>
      <c r="T80" s="17"/>
      <c r="U80" s="17"/>
      <c r="V80" s="55">
        <f>AVERAGE(J81:S81)</f>
        <v>0.76964640394608652</v>
      </c>
      <c r="W80" s="21"/>
      <c r="X80" s="21"/>
      <c r="Y80" s="22" t="s">
        <v>20</v>
      </c>
      <c r="Z80" s="23">
        <v>3.9753364323704549E-3</v>
      </c>
      <c r="AA80" s="23">
        <v>3.9753364323704549E-3</v>
      </c>
      <c r="AB80" s="23"/>
      <c r="AC80" s="23"/>
      <c r="AD80" s="22"/>
      <c r="AE80" s="22"/>
      <c r="AF80" s="22"/>
      <c r="AG80" s="93"/>
      <c r="AH80" s="42">
        <f>AVERAGE(Z81:AF81)</f>
        <v>0.39753364323704549</v>
      </c>
      <c r="AI80" s="22"/>
      <c r="AJ80" s="21" t="s">
        <v>20</v>
      </c>
      <c r="AK80" s="19">
        <v>1.9490228392893452E-2</v>
      </c>
      <c r="AL80" s="19">
        <v>4.5447560912827333E-2</v>
      </c>
      <c r="AM80" s="19">
        <v>4.1725796189916115E-3</v>
      </c>
      <c r="AN80" s="19">
        <v>4.1725796189916115E-3</v>
      </c>
      <c r="AO80" s="19">
        <v>2.6087622865288106E-2</v>
      </c>
      <c r="AP80" s="19">
        <v>9.3430415818837792E-2</v>
      </c>
      <c r="AQ80" s="19">
        <v>1.8118405738890297E-2</v>
      </c>
      <c r="AR80" s="19">
        <v>1.8118405738890297E-2</v>
      </c>
      <c r="AS80" s="19">
        <v>1.2473043141405399E-2</v>
      </c>
      <c r="AT80" s="19">
        <v>2.4399158239285776E-2</v>
      </c>
      <c r="AU80" s="19">
        <v>7.9840676050068509E-4</v>
      </c>
      <c r="AV80" s="19">
        <v>7.9840676050068509E-4</v>
      </c>
      <c r="AW80" s="21"/>
      <c r="AX80" s="21"/>
      <c r="AY80" s="55">
        <f>AVERAGE(AK81:AV81)</f>
        <v>2.2292234467275249</v>
      </c>
    </row>
    <row r="81" spans="1:51" ht="15.5" x14ac:dyDescent="0.35">
      <c r="A81" s="24" t="s">
        <v>21</v>
      </c>
      <c r="B81" s="24">
        <v>0.39753364323704549</v>
      </c>
      <c r="C81" s="24"/>
      <c r="D81" s="24"/>
      <c r="E81" s="24"/>
      <c r="F81" s="24"/>
      <c r="G81" s="24"/>
      <c r="H81" s="67">
        <f>MAX(B81:G81)</f>
        <v>0.39753364323704549</v>
      </c>
      <c r="I81" s="29"/>
      <c r="J81" s="24">
        <v>0.41725796189916114</v>
      </c>
      <c r="K81" s="24">
        <v>1.8118405738890297</v>
      </c>
      <c r="L81" s="24">
        <v>7.9840676050068504E-2</v>
      </c>
      <c r="M81" s="25"/>
      <c r="N81" s="26"/>
      <c r="O81" s="27"/>
      <c r="P81" s="25"/>
      <c r="Q81" s="25"/>
      <c r="R81" s="25"/>
      <c r="S81" s="25"/>
      <c r="T81" s="25"/>
      <c r="U81" s="25">
        <f>MAX(J81:S81)</f>
        <v>1.8118405738890297</v>
      </c>
      <c r="V81" s="60">
        <f>STDEV(J81:S81)</f>
        <v>0.91819884670736618</v>
      </c>
      <c r="W81" s="26"/>
      <c r="X81" s="26"/>
      <c r="Y81" s="25"/>
      <c r="Z81" s="24">
        <v>0.39753364323704549</v>
      </c>
      <c r="AA81" s="24">
        <v>0.39753364323704549</v>
      </c>
      <c r="AB81" s="24"/>
      <c r="AC81" s="24"/>
      <c r="AD81" s="28"/>
      <c r="AE81" s="29"/>
      <c r="AF81" s="29"/>
      <c r="AG81" s="88">
        <f>MAX(Z81:AF81)</f>
        <v>0.39753364323704549</v>
      </c>
      <c r="AH81" s="29">
        <f>STDEV(Z81:AF81)</f>
        <v>0</v>
      </c>
      <c r="AI81" s="29"/>
      <c r="AJ81" s="26" t="s">
        <v>21</v>
      </c>
      <c r="AK81" s="24">
        <v>1.9490228392893452</v>
      </c>
      <c r="AL81" s="24">
        <v>4.5447560912827329</v>
      </c>
      <c r="AM81" s="24">
        <v>0.41725796189916114</v>
      </c>
      <c r="AN81" s="24">
        <v>0.41725796189916114</v>
      </c>
      <c r="AO81" s="24">
        <v>2.6087622865288105</v>
      </c>
      <c r="AP81" s="24">
        <v>9.3430415818837798</v>
      </c>
      <c r="AQ81" s="24">
        <v>1.8118405738890297</v>
      </c>
      <c r="AR81" s="24">
        <v>1.8118405738890297</v>
      </c>
      <c r="AS81" s="24">
        <v>1.24730431414054</v>
      </c>
      <c r="AT81" s="24">
        <v>2.4399158239285774</v>
      </c>
      <c r="AU81" s="24">
        <v>7.9840676050068504E-2</v>
      </c>
      <c r="AV81" s="24">
        <v>7.9840676050068504E-2</v>
      </c>
      <c r="AW81" s="26"/>
      <c r="AX81" s="26">
        <f>MAX(AK81:AV81)</f>
        <v>9.3430415818837798</v>
      </c>
      <c r="AY81" s="60">
        <f>STDEV(AK81:AV81)</f>
        <v>2.5823485753621278</v>
      </c>
    </row>
    <row r="82" spans="1:51" x14ac:dyDescent="0.35">
      <c r="A82" t="s">
        <v>111</v>
      </c>
      <c r="B82" s="14">
        <v>0.44337400134066296</v>
      </c>
      <c r="C82" s="14"/>
      <c r="D82" s="14"/>
      <c r="E82" s="14"/>
      <c r="F82" s="14"/>
      <c r="G82" s="14"/>
      <c r="H82" s="85">
        <f>HLOOKUP(H81,B81:G82,2)</f>
        <v>0.44337400134066296</v>
      </c>
      <c r="I82" s="9"/>
      <c r="J82" s="14">
        <v>0.45329859743769774</v>
      </c>
      <c r="K82" s="14">
        <v>0.11683058184771045</v>
      </c>
      <c r="L82" s="14">
        <v>0.74401319208208672</v>
      </c>
      <c r="N82" s="9"/>
      <c r="O82" s="30"/>
      <c r="P82" s="14"/>
      <c r="Q82" s="14"/>
      <c r="R82" s="14"/>
      <c r="S82" s="14"/>
      <c r="T82" s="14"/>
      <c r="U82" s="14">
        <f>HLOOKUP(U81,J81:L82,2)</f>
        <v>0.11683058184771045</v>
      </c>
      <c r="V82" s="61">
        <f>V81*100/V80/100</f>
        <v>1.1930138853369938</v>
      </c>
      <c r="W82" s="15"/>
      <c r="X82" s="15"/>
      <c r="Y82" t="s">
        <v>111</v>
      </c>
      <c r="Z82" s="14">
        <v>0.44337400134066296</v>
      </c>
      <c r="AA82" s="14">
        <v>0.51091685764160699</v>
      </c>
      <c r="AB82" s="14"/>
      <c r="AC82" s="14"/>
      <c r="AD82" s="31"/>
      <c r="AE82" s="16"/>
      <c r="AF82" s="16"/>
      <c r="AG82" s="14">
        <f>HLOOKUP(AG81,Z81:AF82,2)</f>
        <v>0.51091685764160699</v>
      </c>
      <c r="AH82" s="56">
        <f>AH81*100/AH80/100</f>
        <v>0</v>
      </c>
      <c r="AI82" s="31"/>
      <c r="AJ82" s="9" t="s">
        <v>111</v>
      </c>
      <c r="AK82" s="14">
        <v>8.8402454481378401E-2</v>
      </c>
      <c r="AL82" s="14">
        <v>2.4671867693706221E-2</v>
      </c>
      <c r="AM82" s="14">
        <v>0.43070240216692524</v>
      </c>
      <c r="AN82" s="14">
        <v>0.43070240216692524</v>
      </c>
      <c r="AO82" s="14">
        <v>4.8313194109299844E-2</v>
      </c>
      <c r="AP82" s="14">
        <v>1.1650786025642892E-3</v>
      </c>
      <c r="AQ82" s="14">
        <v>0.10053719042990586</v>
      </c>
      <c r="AR82" s="14">
        <v>0.10053719042990586</v>
      </c>
      <c r="AS82" s="14">
        <v>0.17362516594316066</v>
      </c>
      <c r="AT82" s="14">
        <v>0.10160336687360649</v>
      </c>
      <c r="AU82" s="14">
        <v>0.73054538084990706</v>
      </c>
      <c r="AV82" s="14">
        <v>0.73054538084990706</v>
      </c>
      <c r="AW82" s="15"/>
      <c r="AX82" s="14">
        <f>HLOOKUP(AX81,AK81:AV82,2)</f>
        <v>1.1650786025642892E-3</v>
      </c>
      <c r="AY82" s="61">
        <f>AY81*100/AY80/100</f>
        <v>1.1584072377997756</v>
      </c>
    </row>
    <row r="83" spans="1:51" s="2" customFormat="1" ht="26" x14ac:dyDescent="0.6">
      <c r="A83"/>
      <c r="B83"/>
      <c r="C83"/>
      <c r="D83"/>
      <c r="E83"/>
      <c r="F83"/>
      <c r="G83" s="9"/>
      <c r="H83"/>
      <c r="I83" s="9"/>
      <c r="J83"/>
      <c r="K83"/>
      <c r="L83"/>
      <c r="M83"/>
      <c r="N83" s="9"/>
      <c r="O83" s="30"/>
      <c r="P83" s="14"/>
      <c r="Q83" s="14"/>
      <c r="R83" s="14"/>
      <c r="S83" s="14"/>
      <c r="T83" s="14"/>
      <c r="U83" s="14"/>
      <c r="V83" s="15"/>
      <c r="W83" s="15"/>
      <c r="X83" s="15"/>
      <c r="Y83"/>
      <c r="Z83" s="11"/>
      <c r="AA83" s="11"/>
      <c r="AB83" s="11"/>
      <c r="AC83" s="11"/>
      <c r="AD83" s="31"/>
      <c r="AE83" s="16"/>
      <c r="AF83" s="16"/>
      <c r="AG83"/>
      <c r="AH83" s="11"/>
      <c r="AI83" s="31"/>
      <c r="AJ83" s="16"/>
      <c r="AK83" s="16"/>
      <c r="AL83" s="16"/>
      <c r="AM83" s="16"/>
      <c r="AN83" s="15"/>
      <c r="AO83" s="9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ht="26" x14ac:dyDescent="0.6">
      <c r="A84" s="2" t="s">
        <v>22</v>
      </c>
      <c r="B84" s="2"/>
      <c r="C84" s="2"/>
      <c r="D84" s="2"/>
      <c r="E84" s="2"/>
      <c r="F84" s="2"/>
      <c r="G84" s="2"/>
      <c r="H84" s="2"/>
      <c r="I84" s="2"/>
      <c r="J84" s="4" t="s">
        <v>147</v>
      </c>
      <c r="N84" s="4"/>
      <c r="O84" s="32"/>
      <c r="P84" s="2"/>
      <c r="Q84" s="2"/>
      <c r="R84" s="2"/>
      <c r="S84" s="2"/>
      <c r="T84" s="2"/>
      <c r="U84" s="2"/>
      <c r="V84" s="4"/>
      <c r="W84" s="4"/>
      <c r="X84" s="4"/>
      <c r="Y84" s="6" t="s">
        <v>24</v>
      </c>
      <c r="Z84" s="6"/>
      <c r="AA84" s="6"/>
      <c r="AB84" s="6"/>
      <c r="AC84" s="6"/>
      <c r="AD84" s="4"/>
      <c r="AE84" s="4"/>
      <c r="AF84" s="4"/>
      <c r="AG84" s="2"/>
      <c r="AH84" s="6"/>
      <c r="AI84" s="6"/>
      <c r="AJ84" s="6" t="s">
        <v>148</v>
      </c>
      <c r="AK84" s="9"/>
      <c r="AL84" s="9"/>
      <c r="AM84" s="9"/>
      <c r="AN84" s="9"/>
      <c r="AO84" s="9"/>
      <c r="AP84" s="9"/>
      <c r="AQ84" s="9"/>
      <c r="AR84" s="9"/>
      <c r="AS84" s="9"/>
      <c r="AT84" s="9"/>
      <c r="AV84" s="4"/>
      <c r="AW84" s="4"/>
      <c r="AX84" s="4"/>
      <c r="AY84" s="2"/>
    </row>
    <row r="85" spans="1:51" x14ac:dyDescent="0.35">
      <c r="A85" t="s">
        <v>26</v>
      </c>
      <c r="J85" s="9"/>
      <c r="K85" s="9" t="s">
        <v>4</v>
      </c>
      <c r="L85" s="9"/>
      <c r="N85" s="9"/>
      <c r="O85" s="10"/>
      <c r="V85" s="9"/>
      <c r="W85" s="9"/>
      <c r="X85" s="9"/>
      <c r="Y85" s="11" t="s">
        <v>26</v>
      </c>
      <c r="Z85" s="11"/>
      <c r="AA85" s="11"/>
      <c r="AB85" s="11"/>
      <c r="AC85" s="11"/>
      <c r="AD85" s="9"/>
      <c r="AE85" s="9"/>
      <c r="AF85" s="9"/>
      <c r="AH85" s="16"/>
      <c r="AI85" s="11"/>
      <c r="AJ85" s="11"/>
      <c r="AK85" s="9" t="s">
        <v>27</v>
      </c>
      <c r="AL85" s="9"/>
      <c r="AM85" s="9"/>
      <c r="AN85" s="9"/>
      <c r="AO85" s="12" t="s">
        <v>28</v>
      </c>
      <c r="AP85" s="12"/>
      <c r="AQ85" s="12"/>
      <c r="AR85" s="12"/>
      <c r="AS85" s="13" t="s">
        <v>29</v>
      </c>
      <c r="AT85" s="13"/>
      <c r="AU85" s="13"/>
      <c r="AV85" s="13"/>
      <c r="AW85" s="9"/>
      <c r="AX85" s="9"/>
    </row>
    <row r="86" spans="1:51" x14ac:dyDescent="0.35">
      <c r="B86" t="s">
        <v>6</v>
      </c>
      <c r="C86" t="s">
        <v>7</v>
      </c>
      <c r="D86" t="s">
        <v>8</v>
      </c>
      <c r="E86" t="s">
        <v>9</v>
      </c>
      <c r="F86" t="s">
        <v>35</v>
      </c>
      <c r="G86" t="s">
        <v>11</v>
      </c>
      <c r="J86" s="9" t="s">
        <v>12</v>
      </c>
      <c r="K86" s="9" t="s">
        <v>30</v>
      </c>
      <c r="L86" s="9" t="s">
        <v>31</v>
      </c>
      <c r="N86" s="9"/>
      <c r="V86" s="9"/>
      <c r="W86" s="9"/>
      <c r="X86" s="9"/>
      <c r="Y86" s="11"/>
      <c r="Z86" s="11" t="s">
        <v>15</v>
      </c>
      <c r="AA86" s="11" t="s">
        <v>16</v>
      </c>
      <c r="AB86" s="11" t="s">
        <v>17</v>
      </c>
      <c r="AC86" s="11" t="s">
        <v>18</v>
      </c>
      <c r="AD86" s="9"/>
      <c r="AE86" s="9"/>
      <c r="AF86" s="9"/>
      <c r="AH86" s="16"/>
      <c r="AI86" s="11"/>
      <c r="AJ86" s="11"/>
      <c r="AK86" s="54" t="s">
        <v>120</v>
      </c>
      <c r="AL86" s="54" t="s">
        <v>121</v>
      </c>
      <c r="AM86" s="54" t="s">
        <v>122</v>
      </c>
      <c r="AN86" s="54" t="s">
        <v>123</v>
      </c>
      <c r="AO86" s="54" t="s">
        <v>120</v>
      </c>
      <c r="AP86" s="54" t="s">
        <v>121</v>
      </c>
      <c r="AQ86" s="54" t="s">
        <v>122</v>
      </c>
      <c r="AR86" s="54" t="s">
        <v>123</v>
      </c>
      <c r="AS86" s="54" t="s">
        <v>120</v>
      </c>
      <c r="AT86" s="54" t="s">
        <v>121</v>
      </c>
      <c r="AU86" s="54" t="s">
        <v>122</v>
      </c>
      <c r="AV86" s="54" t="s">
        <v>123</v>
      </c>
      <c r="AW86" s="9"/>
      <c r="AX86" s="9"/>
    </row>
    <row r="87" spans="1:51" x14ac:dyDescent="0.35">
      <c r="A87" s="30" t="s">
        <v>32</v>
      </c>
      <c r="B87">
        <v>109</v>
      </c>
      <c r="J87" s="9">
        <v>136</v>
      </c>
      <c r="K87" s="9">
        <v>136</v>
      </c>
      <c r="L87" s="9">
        <v>135</v>
      </c>
      <c r="N87" s="9"/>
      <c r="V87" s="9"/>
      <c r="W87" s="9"/>
      <c r="X87" s="9"/>
      <c r="Y87" s="31" t="s">
        <v>32</v>
      </c>
      <c r="Z87" s="11">
        <v>109</v>
      </c>
      <c r="AA87" s="11">
        <v>109</v>
      </c>
      <c r="AB87" s="11"/>
      <c r="AC87" s="11"/>
      <c r="AD87" s="9"/>
      <c r="AE87" s="9"/>
      <c r="AF87" s="9"/>
      <c r="AH87" s="11"/>
      <c r="AI87" s="11"/>
      <c r="AJ87" s="33" t="s">
        <v>32</v>
      </c>
      <c r="AK87" s="9">
        <v>135</v>
      </c>
      <c r="AL87" s="9">
        <v>110</v>
      </c>
      <c r="AM87" s="9">
        <v>136</v>
      </c>
      <c r="AN87" s="9">
        <v>136</v>
      </c>
      <c r="AO87" s="9">
        <v>136</v>
      </c>
      <c r="AP87" s="9">
        <v>109</v>
      </c>
      <c r="AQ87" s="9">
        <v>136</v>
      </c>
      <c r="AR87" s="9">
        <v>136</v>
      </c>
      <c r="AS87" s="9">
        <v>134</v>
      </c>
      <c r="AT87" s="9">
        <v>110</v>
      </c>
      <c r="AU87" s="9">
        <v>135</v>
      </c>
      <c r="AV87" s="9">
        <v>135</v>
      </c>
      <c r="AW87" s="9"/>
      <c r="AX87" s="9"/>
    </row>
    <row r="88" spans="1:51" s="24" customFormat="1" ht="15.5" x14ac:dyDescent="0.35">
      <c r="A88" s="30" t="s">
        <v>33</v>
      </c>
      <c r="B88">
        <v>51</v>
      </c>
      <c r="C88"/>
      <c r="D88"/>
      <c r="E88"/>
      <c r="F88"/>
      <c r="G88"/>
      <c r="H88"/>
      <c r="I88"/>
      <c r="J88" s="9">
        <v>74</v>
      </c>
      <c r="K88" s="9">
        <v>79</v>
      </c>
      <c r="L88" s="9">
        <v>70</v>
      </c>
      <c r="M88"/>
      <c r="N88" s="9"/>
      <c r="O88"/>
      <c r="P88"/>
      <c r="Q88"/>
      <c r="R88"/>
      <c r="S88"/>
      <c r="T88"/>
      <c r="U88"/>
      <c r="V88" s="55">
        <f>AVERAGE(J89:S89)</f>
        <v>54.783950617283949</v>
      </c>
      <c r="W88" s="9"/>
      <c r="X88" s="9"/>
      <c r="Y88" s="31" t="s">
        <v>33</v>
      </c>
      <c r="Z88" s="11">
        <v>51</v>
      </c>
      <c r="AA88" s="11">
        <v>51</v>
      </c>
      <c r="AB88" s="11"/>
      <c r="AC88" s="11"/>
      <c r="AD88" s="9"/>
      <c r="AE88" s="9"/>
      <c r="AF88" s="9"/>
      <c r="AG88"/>
      <c r="AH88" s="42">
        <f>AVERAGE(Z89:AF89)</f>
        <v>46.788990825688074</v>
      </c>
      <c r="AI88" s="11"/>
      <c r="AJ88" s="33" t="s">
        <v>33</v>
      </c>
      <c r="AK88" s="9">
        <v>63</v>
      </c>
      <c r="AL88" s="9">
        <v>71</v>
      </c>
      <c r="AM88" s="9">
        <v>74</v>
      </c>
      <c r="AN88" s="9">
        <v>74</v>
      </c>
      <c r="AO88" s="9">
        <v>79</v>
      </c>
      <c r="AP88" s="9">
        <v>58</v>
      </c>
      <c r="AQ88" s="9">
        <v>79</v>
      </c>
      <c r="AR88" s="9">
        <v>79</v>
      </c>
      <c r="AS88" s="9">
        <v>64</v>
      </c>
      <c r="AT88" s="9">
        <v>58</v>
      </c>
      <c r="AU88" s="9">
        <v>70</v>
      </c>
      <c r="AV88" s="9">
        <v>70</v>
      </c>
      <c r="AW88" s="9"/>
      <c r="AX88" s="9"/>
      <c r="AY88" s="55">
        <f>AVERAGE(AK89:AV89)</f>
        <v>54.308628011781487</v>
      </c>
    </row>
    <row r="89" spans="1:51" ht="15.5" x14ac:dyDescent="0.35">
      <c r="A89" s="34" t="s">
        <v>34</v>
      </c>
      <c r="B89" s="24">
        <v>46.788990825688074</v>
      </c>
      <c r="C89" s="24"/>
      <c r="D89" s="24"/>
      <c r="E89" s="24"/>
      <c r="F89" s="24"/>
      <c r="G89" s="24"/>
      <c r="H89" s="25">
        <f>MAX(B89:G89)</f>
        <v>46.788990825688074</v>
      </c>
      <c r="I89" s="24"/>
      <c r="J89" s="24">
        <v>54.411764705882355</v>
      </c>
      <c r="K89" s="24">
        <v>58.088235294117645</v>
      </c>
      <c r="L89" s="24">
        <v>51.851851851851855</v>
      </c>
      <c r="M89" s="24"/>
      <c r="N89" s="24"/>
      <c r="O89" s="24"/>
      <c r="P89" s="24"/>
      <c r="Q89" s="24"/>
      <c r="R89" s="24"/>
      <c r="S89" s="24"/>
      <c r="T89" s="24"/>
      <c r="U89" s="25">
        <f>MAX(J89:S89)</f>
        <v>58.088235294117645</v>
      </c>
      <c r="V89" s="60">
        <f>STDEV(J89:S89)</f>
        <v>3.1348064332947425</v>
      </c>
      <c r="W89" s="24"/>
      <c r="X89" s="24"/>
      <c r="Y89" s="34" t="s">
        <v>34</v>
      </c>
      <c r="Z89" s="24">
        <v>46.788990825688074</v>
      </c>
      <c r="AA89" s="24">
        <v>46.788990825688074</v>
      </c>
      <c r="AB89" s="24"/>
      <c r="AC89" s="24"/>
      <c r="AD89" s="24"/>
      <c r="AE89" s="24"/>
      <c r="AF89" s="24"/>
      <c r="AG89" s="25">
        <f>MAX(Z89:AF89)</f>
        <v>46.788990825688074</v>
      </c>
      <c r="AH89" s="29">
        <f>STDEV(Z89:AF89)</f>
        <v>0</v>
      </c>
      <c r="AI89" s="24"/>
      <c r="AJ89" s="34" t="s">
        <v>34</v>
      </c>
      <c r="AK89" s="24">
        <v>46.666666666666664</v>
      </c>
      <c r="AL89" s="24">
        <v>64.545454545454547</v>
      </c>
      <c r="AM89" s="24">
        <v>54.411764705882355</v>
      </c>
      <c r="AN89" s="24">
        <v>54.411764705882355</v>
      </c>
      <c r="AO89" s="24">
        <v>58.088235294117645</v>
      </c>
      <c r="AP89" s="24">
        <v>53.211009174311926</v>
      </c>
      <c r="AQ89" s="24">
        <v>58.088235294117645</v>
      </c>
      <c r="AR89" s="24">
        <v>58.088235294117645</v>
      </c>
      <c r="AS89" s="24">
        <v>47.761194029850749</v>
      </c>
      <c r="AT89" s="24">
        <v>52.727272727272727</v>
      </c>
      <c r="AU89" s="24">
        <v>51.851851851851855</v>
      </c>
      <c r="AV89" s="24">
        <v>51.851851851851855</v>
      </c>
      <c r="AW89" s="24"/>
      <c r="AX89" s="26">
        <f>MAX(AK89:AV89)</f>
        <v>64.545454545454547</v>
      </c>
      <c r="AY89" s="60">
        <f>STDEV(AK89:AV89)</f>
        <v>4.9056145964514988</v>
      </c>
    </row>
    <row r="90" spans="1:51" x14ac:dyDescent="0.35">
      <c r="A90" t="s">
        <v>119</v>
      </c>
      <c r="B90" s="52" t="str">
        <f>IF(B89&lt;(50+(1.654*50)/SQRT(B87)),"n.s.","")</f>
        <v>n.s.</v>
      </c>
      <c r="G90" s="9"/>
      <c r="H90" s="14" t="str">
        <f>HLOOKUP(H89,B89:G90,2)</f>
        <v>n.s.</v>
      </c>
      <c r="J90" s="52" t="s">
        <v>125</v>
      </c>
      <c r="K90" s="52" t="s">
        <v>126</v>
      </c>
      <c r="L90" s="52" t="s">
        <v>125</v>
      </c>
      <c r="N90" s="9"/>
      <c r="U90" s="14" t="str">
        <f>HLOOKUP(U89,J89:L90,2)</f>
        <v/>
      </c>
      <c r="V90" s="61">
        <f>V89*100/V88/100</f>
        <v>5.7221255458450519E-2</v>
      </c>
      <c r="W90" s="9"/>
      <c r="X90" s="9"/>
      <c r="Y90" t="s">
        <v>119</v>
      </c>
      <c r="Z90" s="52" t="str">
        <f>IF(Z89&lt;(50+(1.654*50)/SQRT(Z87)),"n.s.","")</f>
        <v>n.s.</v>
      </c>
      <c r="AA90" s="52" t="str">
        <f>IF(AA89&lt;(50+(1.654*50)/SQRT(AA87)),"n.s.","")</f>
        <v>n.s.</v>
      </c>
      <c r="AB90" s="11"/>
      <c r="AC90" s="11"/>
      <c r="AD90" s="11"/>
      <c r="AE90" s="11"/>
      <c r="AF90" s="11"/>
      <c r="AG90" s="14" t="str">
        <f>HLOOKUP(AG89,Z89:AF90,2)</f>
        <v>n.s.</v>
      </c>
      <c r="AH90" s="56">
        <f>AH89*100/AH88/100</f>
        <v>0</v>
      </c>
      <c r="AI90" s="11"/>
      <c r="AJ90" s="11"/>
      <c r="AK90" s="52" t="s">
        <v>125</v>
      </c>
      <c r="AL90" s="52" t="s">
        <v>126</v>
      </c>
      <c r="AM90" s="52" t="s">
        <v>125</v>
      </c>
      <c r="AN90" s="52" t="s">
        <v>125</v>
      </c>
      <c r="AO90" s="52" t="s">
        <v>126</v>
      </c>
      <c r="AP90" s="52" t="s">
        <v>125</v>
      </c>
      <c r="AQ90" s="52" t="s">
        <v>126</v>
      </c>
      <c r="AR90" s="52" t="s">
        <v>126</v>
      </c>
      <c r="AS90" s="52" t="s">
        <v>125</v>
      </c>
      <c r="AT90" s="52" t="s">
        <v>125</v>
      </c>
      <c r="AU90" s="52" t="s">
        <v>125</v>
      </c>
      <c r="AV90" s="52" t="s">
        <v>125</v>
      </c>
      <c r="AW90" s="9"/>
      <c r="AX90" s="14" t="str">
        <f>HLOOKUP(AX89,AK89:AV90,2)</f>
        <v>n.s.</v>
      </c>
      <c r="AY90" s="61">
        <f>AY89*100/AY88/100</f>
        <v>9.0328457485379585E-2</v>
      </c>
    </row>
    <row r="91" spans="1:51" ht="15.5" x14ac:dyDescent="0.35">
      <c r="J91" s="24">
        <v>45.588235294117645</v>
      </c>
      <c r="K91" s="24">
        <v>41.911764705882355</v>
      </c>
      <c r="L91" s="24">
        <v>48.148148148148145</v>
      </c>
      <c r="N91" s="9"/>
      <c r="T91" s="49"/>
      <c r="U91" s="47">
        <f>MAX(J91:S91)</f>
        <v>48.148148148148145</v>
      </c>
      <c r="V91" s="57">
        <f>AVERAGE(J91:S91)</f>
        <v>45.216049382716051</v>
      </c>
      <c r="AJ91" s="34" t="s">
        <v>127</v>
      </c>
      <c r="AK91" s="24">
        <v>53.333333333333336</v>
      </c>
      <c r="AL91" s="24">
        <v>35.454545454545453</v>
      </c>
      <c r="AM91" s="24">
        <v>45.588235294117645</v>
      </c>
      <c r="AN91" s="24">
        <v>45.588235294117645</v>
      </c>
      <c r="AO91" s="24">
        <v>41.911764705882355</v>
      </c>
      <c r="AP91" s="24">
        <v>46.788990825688074</v>
      </c>
      <c r="AQ91" s="24">
        <v>41.911764705882355</v>
      </c>
      <c r="AR91" s="24">
        <v>41.911764705882355</v>
      </c>
      <c r="AS91" s="24">
        <v>52.238805970149251</v>
      </c>
      <c r="AT91" s="24">
        <v>47.272727272727273</v>
      </c>
      <c r="AU91" s="24">
        <v>48.148148148148145</v>
      </c>
      <c r="AV91" s="24">
        <v>48.148148148148145</v>
      </c>
      <c r="AW91" s="9"/>
      <c r="AX91" s="47">
        <f>MAX(AK91:AV91)</f>
        <v>53.333333333333336</v>
      </c>
      <c r="AY91" s="57">
        <f>AVERAGE(AK91:AV91)</f>
        <v>45.691371988218499</v>
      </c>
    </row>
    <row r="92" spans="1:51" x14ac:dyDescent="0.35">
      <c r="J92" t="s">
        <v>125</v>
      </c>
      <c r="K92" t="s">
        <v>125</v>
      </c>
      <c r="L92" t="s">
        <v>125</v>
      </c>
      <c r="N92" s="9"/>
      <c r="T92" s="49"/>
      <c r="U92" s="48" t="str">
        <f>HLOOKUP(U91,J91:L92,2)</f>
        <v>n.s.</v>
      </c>
      <c r="V92" s="65">
        <f>STDEV(J91:S91)</f>
        <v>3.1348064332947425</v>
      </c>
      <c r="AJ92" s="11"/>
      <c r="AK92" t="s">
        <v>125</v>
      </c>
      <c r="AL92" t="s">
        <v>125</v>
      </c>
      <c r="AM92" t="s">
        <v>125</v>
      </c>
      <c r="AN92" t="s">
        <v>125</v>
      </c>
      <c r="AO92" t="s">
        <v>125</v>
      </c>
      <c r="AP92" t="s">
        <v>125</v>
      </c>
      <c r="AQ92" t="s">
        <v>125</v>
      </c>
      <c r="AR92" t="s">
        <v>125</v>
      </c>
      <c r="AS92" t="s">
        <v>125</v>
      </c>
      <c r="AT92" t="s">
        <v>125</v>
      </c>
      <c r="AU92" t="s">
        <v>125</v>
      </c>
      <c r="AV92" t="s">
        <v>125</v>
      </c>
      <c r="AW92" s="9"/>
      <c r="AX92" s="48" t="str">
        <f>HLOOKUP(AX91,AK91:AV92,2)</f>
        <v>n.s.</v>
      </c>
      <c r="AY92" s="65">
        <f>STDEV(AK91:AV91)</f>
        <v>4.9056145964515467</v>
      </c>
    </row>
    <row r="93" spans="1:51" x14ac:dyDescent="0.35">
      <c r="N93" s="9"/>
      <c r="O93" s="10"/>
      <c r="T93" s="49"/>
      <c r="U93" s="49"/>
      <c r="V93" s="66">
        <f>V92*100/V91/100</f>
        <v>6.9329507466723325E-2</v>
      </c>
      <c r="AJ93" s="11"/>
      <c r="AK93" s="11"/>
      <c r="AL93" s="11"/>
      <c r="AM93" s="11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49"/>
      <c r="AY93" s="66">
        <f>AY92*100/AY91/100</f>
        <v>0.10736413425529129</v>
      </c>
    </row>
    <row r="94" spans="1:51" x14ac:dyDescent="0.35">
      <c r="A94" t="s">
        <v>38</v>
      </c>
      <c r="B94" t="s">
        <v>132</v>
      </c>
      <c r="D94" t="s">
        <v>52</v>
      </c>
    </row>
    <row r="95" spans="1:51" s="2" customFormat="1" ht="26" x14ac:dyDescent="0.6">
      <c r="A95" s="1" t="s">
        <v>0</v>
      </c>
      <c r="B95" s="1"/>
      <c r="C95" s="1"/>
      <c r="D95" s="1"/>
      <c r="E95" s="1"/>
      <c r="F95" s="1"/>
      <c r="G95" s="1"/>
      <c r="J95" s="3" t="s">
        <v>1</v>
      </c>
      <c r="K95" s="1"/>
      <c r="L95" s="1"/>
      <c r="M95" s="1"/>
      <c r="N95" s="1"/>
      <c r="O95" s="1"/>
      <c r="P95" s="1"/>
      <c r="Q95" s="1"/>
      <c r="R95" s="1"/>
      <c r="S95" s="1"/>
      <c r="V95" s="4"/>
      <c r="W95" s="4"/>
      <c r="X95" s="4"/>
      <c r="Y95" s="5" t="s">
        <v>2</v>
      </c>
      <c r="Z95" s="1"/>
      <c r="AA95" s="1"/>
      <c r="AB95" s="5"/>
      <c r="AC95" s="5"/>
      <c r="AD95" s="5"/>
      <c r="AE95" s="5"/>
      <c r="AF95" s="5"/>
      <c r="AH95" s="6"/>
      <c r="AJ95" s="5" t="s">
        <v>3</v>
      </c>
      <c r="AK95" s="7"/>
      <c r="AL95" s="7"/>
      <c r="AM95" s="8"/>
      <c r="AN95" s="8"/>
      <c r="AO95" s="8"/>
      <c r="AP95" s="1"/>
      <c r="AQ95" s="1"/>
      <c r="AR95" s="3"/>
      <c r="AS95" s="3"/>
      <c r="AT95" s="3"/>
      <c r="AU95" s="3"/>
      <c r="AV95" s="3"/>
      <c r="AW95" s="4"/>
      <c r="AX95" s="4"/>
    </row>
    <row r="96" spans="1:51" x14ac:dyDescent="0.35">
      <c r="A96" t="s">
        <v>117</v>
      </c>
      <c r="G96" s="9"/>
      <c r="J96" s="9"/>
      <c r="K96" s="9" t="s">
        <v>4</v>
      </c>
      <c r="O96" s="10"/>
      <c r="V96" s="9"/>
      <c r="W96" s="9"/>
      <c r="X96" s="9"/>
      <c r="AB96" s="11"/>
      <c r="AC96" s="11"/>
      <c r="AD96" s="11"/>
      <c r="AE96" s="11"/>
      <c r="AF96" s="11"/>
      <c r="AH96" s="11"/>
      <c r="AI96" s="11"/>
      <c r="AJ96" s="9"/>
      <c r="AK96" s="9" t="s">
        <v>27</v>
      </c>
      <c r="AL96" s="9"/>
      <c r="AM96" s="9"/>
      <c r="AN96" s="9"/>
      <c r="AO96" s="12" t="s">
        <v>28</v>
      </c>
      <c r="AP96" s="12"/>
      <c r="AQ96" s="12"/>
      <c r="AR96" s="12"/>
      <c r="AS96" s="13" t="s">
        <v>29</v>
      </c>
      <c r="AT96" s="13"/>
      <c r="AU96" s="13"/>
      <c r="AV96" s="13"/>
      <c r="AW96" s="9"/>
      <c r="AX96" s="9"/>
    </row>
    <row r="97" spans="1:51" x14ac:dyDescent="0.35">
      <c r="A97" t="s">
        <v>5</v>
      </c>
      <c r="B97" t="s">
        <v>6</v>
      </c>
      <c r="C97" t="s">
        <v>7</v>
      </c>
      <c r="D97" t="s">
        <v>8</v>
      </c>
      <c r="E97" t="s">
        <v>9</v>
      </c>
      <c r="F97" t="s">
        <v>10</v>
      </c>
      <c r="G97" t="s">
        <v>11</v>
      </c>
      <c r="J97" s="9" t="s">
        <v>12</v>
      </c>
      <c r="K97" s="9" t="s">
        <v>13</v>
      </c>
      <c r="L97" s="9" t="s">
        <v>14</v>
      </c>
      <c r="O97" s="10"/>
      <c r="V97" s="9"/>
      <c r="W97" s="9"/>
      <c r="X97" s="9"/>
      <c r="Y97" s="11" t="s">
        <v>5</v>
      </c>
      <c r="Z97" s="11" t="s">
        <v>15</v>
      </c>
      <c r="AA97" s="11" t="s">
        <v>16</v>
      </c>
      <c r="AB97" s="11" t="s">
        <v>17</v>
      </c>
      <c r="AC97" s="11" t="s">
        <v>18</v>
      </c>
      <c r="AD97" s="11"/>
      <c r="AE97" s="11"/>
      <c r="AF97" s="11"/>
      <c r="AH97" s="11"/>
      <c r="AI97" s="11"/>
      <c r="AJ97" s="9" t="s">
        <v>5</v>
      </c>
      <c r="AK97" s="54" t="s">
        <v>120</v>
      </c>
      <c r="AL97" s="54" t="s">
        <v>121</v>
      </c>
      <c r="AM97" s="54" t="s">
        <v>122</v>
      </c>
      <c r="AN97" s="54" t="s">
        <v>123</v>
      </c>
      <c r="AO97" s="54" t="s">
        <v>120</v>
      </c>
      <c r="AP97" s="54" t="s">
        <v>121</v>
      </c>
      <c r="AQ97" s="54" t="s">
        <v>122</v>
      </c>
      <c r="AR97" s="54" t="s">
        <v>123</v>
      </c>
      <c r="AS97" s="54" t="s">
        <v>120</v>
      </c>
      <c r="AT97" s="54" t="s">
        <v>121</v>
      </c>
      <c r="AU97" s="54" t="s">
        <v>122</v>
      </c>
      <c r="AV97" s="54" t="s">
        <v>123</v>
      </c>
      <c r="AW97" s="9"/>
      <c r="AX97" s="9"/>
    </row>
    <row r="98" spans="1:51" x14ac:dyDescent="0.35">
      <c r="A98" t="s">
        <v>19</v>
      </c>
      <c r="B98" s="14">
        <v>0.14369187062440689</v>
      </c>
      <c r="C98" s="14">
        <v>0.33152159258360414</v>
      </c>
      <c r="D98" s="14"/>
      <c r="E98" s="14">
        <v>0.69336989566070351</v>
      </c>
      <c r="F98" s="14"/>
      <c r="G98" s="14"/>
      <c r="H98" s="89">
        <f>MAX(B98:G98)</f>
        <v>0.69336989566070351</v>
      </c>
      <c r="J98" s="15">
        <v>-0.42876518478685433</v>
      </c>
      <c r="K98" s="15">
        <v>-0.35412109757517257</v>
      </c>
      <c r="L98" s="15">
        <v>-0.22354141381191475</v>
      </c>
      <c r="O98" s="10"/>
      <c r="V98" s="9"/>
      <c r="W98" s="9"/>
      <c r="X98" s="9"/>
      <c r="Y98" s="11" t="s">
        <v>19</v>
      </c>
      <c r="Z98" s="16">
        <v>0.22147138325133603</v>
      </c>
      <c r="AA98" s="16">
        <v>0.39534301393629639</v>
      </c>
      <c r="AB98" s="16">
        <v>0.66863139331250532</v>
      </c>
      <c r="AC98" s="16"/>
      <c r="AD98" s="11"/>
      <c r="AE98" s="11"/>
      <c r="AF98" s="11"/>
      <c r="AG98" s="89">
        <f>MAX(Z98:AF98)</f>
        <v>0.66863139331250532</v>
      </c>
      <c r="AH98" s="11"/>
      <c r="AI98" s="11"/>
      <c r="AJ98" s="9" t="s">
        <v>19</v>
      </c>
      <c r="AK98" s="15">
        <v>-0.33796858112386374</v>
      </c>
      <c r="AL98" s="15">
        <v>-0.45820172754107152</v>
      </c>
      <c r="AM98" s="15">
        <v>-0.41021728374182764</v>
      </c>
      <c r="AN98" s="15">
        <v>-0.42876518478685433</v>
      </c>
      <c r="AO98" s="15">
        <v>-0.24700464395074334</v>
      </c>
      <c r="AP98" s="15">
        <v>-0.37359784706831073</v>
      </c>
      <c r="AQ98" s="15">
        <v>-0.37660538306603042</v>
      </c>
      <c r="AR98" s="15">
        <v>-0.35412109757517257</v>
      </c>
      <c r="AS98" s="15">
        <v>-6.7563350197864164E-2</v>
      </c>
      <c r="AT98" s="15">
        <v>-0.34621489066871958</v>
      </c>
      <c r="AU98" s="15">
        <v>-0.22105075505302696</v>
      </c>
      <c r="AV98" s="15">
        <v>-0.22354141381191475</v>
      </c>
      <c r="AW98" s="9"/>
      <c r="AX98" s="9"/>
    </row>
    <row r="99" spans="1:51" s="17" customFormat="1" ht="15.5" x14ac:dyDescent="0.35">
      <c r="A99" s="17" t="s">
        <v>20</v>
      </c>
      <c r="B99" s="18">
        <v>2.0647353683541286E-2</v>
      </c>
      <c r="C99" s="18">
        <v>0.10990656634916922</v>
      </c>
      <c r="D99" s="18"/>
      <c r="E99" s="18">
        <v>0.48076181220853487</v>
      </c>
      <c r="F99" s="18"/>
      <c r="G99" s="18"/>
      <c r="I99" s="24">
        <f>AVERAGE(B100:G100)</f>
        <v>20.377191074708179</v>
      </c>
      <c r="J99" s="19">
        <v>0.18383958368530534</v>
      </c>
      <c r="K99" s="19">
        <v>0.1254017517478449</v>
      </c>
      <c r="L99" s="19">
        <v>4.997076368902971E-2</v>
      </c>
      <c r="O99" s="20"/>
      <c r="V99" s="55">
        <f>AVERAGE(J100:S100)</f>
        <v>11.973736637405999</v>
      </c>
      <c r="W99" s="21"/>
      <c r="X99" s="21"/>
      <c r="Y99" s="22" t="s">
        <v>20</v>
      </c>
      <c r="Z99" s="23">
        <v>4.9049573599260168E-2</v>
      </c>
      <c r="AA99" s="23">
        <v>0.15629609866823466</v>
      </c>
      <c r="AB99" s="23">
        <v>0.4470679401230222</v>
      </c>
      <c r="AC99" s="23"/>
      <c r="AD99" s="22"/>
      <c r="AE99" s="22"/>
      <c r="AF99" s="22"/>
      <c r="AH99" s="42">
        <f>AVERAGE(Z100:AF100)</f>
        <v>21.747120413017232</v>
      </c>
      <c r="AI99" s="22"/>
      <c r="AJ99" s="21" t="s">
        <v>20</v>
      </c>
      <c r="AK99" s="19">
        <v>0.11422276182687767</v>
      </c>
      <c r="AL99" s="19">
        <v>0.20994882312162233</v>
      </c>
      <c r="AM99" s="19">
        <v>0.16827821988052313</v>
      </c>
      <c r="AN99" s="19">
        <v>0.18383958368530534</v>
      </c>
      <c r="AO99" s="19">
        <v>6.1011294133233487E-2</v>
      </c>
      <c r="AP99" s="19">
        <v>0.13957535133407689</v>
      </c>
      <c r="AQ99" s="19">
        <v>0.14183161455431151</v>
      </c>
      <c r="AR99" s="19">
        <v>0.1254017517478449</v>
      </c>
      <c r="AS99" s="19">
        <v>4.5648062899592314E-3</v>
      </c>
      <c r="AT99" s="19">
        <v>0.11986475052075345</v>
      </c>
      <c r="AU99" s="19">
        <v>4.8863436309513321E-2</v>
      </c>
      <c r="AV99" s="19">
        <v>4.997076368902971E-2</v>
      </c>
      <c r="AW99" s="21"/>
      <c r="AX99" s="21"/>
      <c r="AY99" s="55">
        <f>AVERAGE(AK100:AV100)</f>
        <v>11.394776309108758</v>
      </c>
    </row>
    <row r="100" spans="1:51" s="25" customFormat="1" ht="15.5" x14ac:dyDescent="0.35">
      <c r="A100" s="24" t="s">
        <v>21</v>
      </c>
      <c r="B100" s="24">
        <v>2.0647353683541287</v>
      </c>
      <c r="C100" s="24">
        <v>10.990656634916922</v>
      </c>
      <c r="D100" s="24"/>
      <c r="E100" s="24">
        <v>48.076181220853485</v>
      </c>
      <c r="F100" s="24"/>
      <c r="G100" s="24"/>
      <c r="H100" s="25">
        <f>MAX(B100:G100)</f>
        <v>48.076181220853485</v>
      </c>
      <c r="I100" s="29">
        <f>STDEV(B100:G100)</f>
        <v>24.399663090940635</v>
      </c>
      <c r="J100" s="24">
        <v>18.383958368530536</v>
      </c>
      <c r="K100" s="24">
        <v>12.540175174784491</v>
      </c>
      <c r="L100" s="24">
        <v>4.9970763689029711</v>
      </c>
      <c r="N100" s="26"/>
      <c r="O100" s="27"/>
      <c r="U100" s="25">
        <f>MAX(J100:S100)</f>
        <v>18.383958368530536</v>
      </c>
      <c r="V100" s="60">
        <f>STDEV(J100:S100)</f>
        <v>6.7113926930599686</v>
      </c>
      <c r="W100" s="26"/>
      <c r="X100" s="26"/>
      <c r="Y100" s="25" t="s">
        <v>21</v>
      </c>
      <c r="Z100" s="42">
        <v>4.9049573599260166</v>
      </c>
      <c r="AA100" s="42">
        <v>15.629609866823465</v>
      </c>
      <c r="AB100" s="42">
        <v>44.706794012302218</v>
      </c>
      <c r="AC100" s="24"/>
      <c r="AD100" s="28"/>
      <c r="AE100" s="29"/>
      <c r="AF100" s="29"/>
      <c r="AG100" s="25">
        <f>MAX(Z100:AF100)</f>
        <v>44.706794012302218</v>
      </c>
      <c r="AH100" s="29">
        <f>STDEV(Z100:AF100)</f>
        <v>20.594040441052442</v>
      </c>
      <c r="AI100" s="29"/>
      <c r="AJ100" s="26" t="s">
        <v>21</v>
      </c>
      <c r="AK100" s="24">
        <v>11.422276182687767</v>
      </c>
      <c r="AL100" s="24">
        <v>20.994882312162233</v>
      </c>
      <c r="AM100" s="24">
        <v>16.827821988052314</v>
      </c>
      <c r="AN100" s="24">
        <v>18.383958368530536</v>
      </c>
      <c r="AO100" s="24">
        <v>6.1011294133233491</v>
      </c>
      <c r="AP100" s="24">
        <v>13.957535133407688</v>
      </c>
      <c r="AQ100" s="24">
        <v>14.183161455431151</v>
      </c>
      <c r="AR100" s="24">
        <v>12.540175174784491</v>
      </c>
      <c r="AS100" s="24">
        <v>0.45648062899592312</v>
      </c>
      <c r="AT100" s="24">
        <v>11.986475052075345</v>
      </c>
      <c r="AU100" s="24">
        <v>4.8863436309513322</v>
      </c>
      <c r="AV100" s="24">
        <v>4.9970763689029711</v>
      </c>
      <c r="AW100" s="26"/>
      <c r="AX100" s="26">
        <f>MAX(AK100:AV100)</f>
        <v>20.994882312162233</v>
      </c>
      <c r="AY100" s="60">
        <f>STDEV(AK100:AV100)</f>
        <v>6.1606787074127958</v>
      </c>
    </row>
    <row r="101" spans="1:51" x14ac:dyDescent="0.35">
      <c r="A101" t="s">
        <v>111</v>
      </c>
      <c r="B101" s="14">
        <v>0.19498272636057165</v>
      </c>
      <c r="C101" s="14">
        <v>2.8399229010320007E-3</v>
      </c>
      <c r="D101" s="14"/>
      <c r="E101" s="14">
        <v>1.4196549116018878E-12</v>
      </c>
      <c r="F101" s="14"/>
      <c r="G101" s="14"/>
      <c r="H101" s="14">
        <f>HLOOKUP(H100,B100:G101,2)</f>
        <v>1.4196549116018878E-12</v>
      </c>
      <c r="I101" s="56">
        <f>I100*100/I99/100</f>
        <v>1.1974007114859457</v>
      </c>
      <c r="J101" s="14">
        <v>1.5391033205107058E-4</v>
      </c>
      <c r="K101" s="14">
        <v>2.1145719835223846E-3</v>
      </c>
      <c r="L101" s="14">
        <v>5.9082765205211114E-2</v>
      </c>
      <c r="N101" s="9"/>
      <c r="O101" s="30"/>
      <c r="P101" s="14"/>
      <c r="Q101" s="14"/>
      <c r="R101" s="14"/>
      <c r="S101" s="14"/>
      <c r="T101" s="14"/>
      <c r="U101" s="14">
        <f>HLOOKUP(U100,J100:L101,2)</f>
        <v>5.9082765205211114E-2</v>
      </c>
      <c r="V101" s="61">
        <f>V100*100/V99/100</f>
        <v>0.56050946302706817</v>
      </c>
      <c r="W101" s="15"/>
      <c r="X101" s="15"/>
      <c r="Y101" t="s">
        <v>111</v>
      </c>
      <c r="Z101" s="14">
        <v>4.2906296522355204E-2</v>
      </c>
      <c r="AA101" s="14">
        <v>1.4875639235826451E-10</v>
      </c>
      <c r="AB101" s="14">
        <v>4.1300755301833582E-33</v>
      </c>
      <c r="AC101" s="14"/>
      <c r="AD101" s="31"/>
      <c r="AE101" s="16"/>
      <c r="AF101" s="16"/>
      <c r="AG101" s="14">
        <f>HLOOKUP(AG100,AA100:AF101,2)</f>
        <v>4.1300755301833582E-33</v>
      </c>
      <c r="AH101" s="56">
        <f>AH100*100/AH99/100</f>
        <v>0.94697780901260897</v>
      </c>
      <c r="AI101" s="31"/>
      <c r="AJ101" s="9" t="s">
        <v>111</v>
      </c>
      <c r="AK101" s="14">
        <v>1.6654858190105317E-3</v>
      </c>
      <c r="AL101" s="14">
        <v>4.5535458516091691E-14</v>
      </c>
      <c r="AM101" s="14">
        <v>2.3155322297624778E-11</v>
      </c>
      <c r="AN101" s="14">
        <v>2.2369331817737724E-12</v>
      </c>
      <c r="AO101" s="14">
        <v>2.4373104508903891E-2</v>
      </c>
      <c r="AP101" s="14">
        <v>1.6868461562847603E-9</v>
      </c>
      <c r="AQ101" s="14">
        <v>1.2184132545573199E-9</v>
      </c>
      <c r="AR101" s="14">
        <v>1.2812547241545599E-8</v>
      </c>
      <c r="AS101" s="14">
        <v>0.54143245339879731</v>
      </c>
      <c r="AT101" s="14">
        <v>2.808686345478284E-8</v>
      </c>
      <c r="AU101" s="14">
        <v>4.9119330641612751E-4</v>
      </c>
      <c r="AV101" s="14">
        <v>4.2219860235471666E-4</v>
      </c>
      <c r="AW101" s="15"/>
      <c r="AX101" s="14">
        <f>HLOOKUP(AX100,AK100:AV101,2)</f>
        <v>4.2219860235471666E-4</v>
      </c>
      <c r="AY101" s="61">
        <f>AY100*100/AY99/100</f>
        <v>0.54065815249818205</v>
      </c>
    </row>
    <row r="102" spans="1:51" x14ac:dyDescent="0.35">
      <c r="G102" s="9"/>
      <c r="I102" s="9"/>
      <c r="N102" s="9"/>
      <c r="O102" s="30"/>
      <c r="P102" s="14"/>
      <c r="Q102" s="14"/>
      <c r="R102" s="14"/>
      <c r="S102" s="14"/>
      <c r="T102" s="14"/>
      <c r="U102" s="14"/>
      <c r="V102" s="15"/>
      <c r="W102" s="15"/>
      <c r="X102" s="15"/>
      <c r="Z102" s="11"/>
      <c r="AA102" s="11"/>
      <c r="AB102" s="11"/>
      <c r="AC102" s="11"/>
      <c r="AD102" s="31"/>
      <c r="AE102" s="16"/>
      <c r="AF102" s="16"/>
      <c r="AH102" s="11"/>
      <c r="AI102" s="31"/>
      <c r="AJ102" s="16"/>
      <c r="AK102" s="16"/>
      <c r="AL102" s="16"/>
      <c r="AM102" s="16"/>
      <c r="AN102" s="15"/>
      <c r="AO102" s="9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2" customFormat="1" ht="26" x14ac:dyDescent="0.6">
      <c r="A103" s="2" t="s">
        <v>22</v>
      </c>
      <c r="J103" s="4" t="s">
        <v>147</v>
      </c>
      <c r="K103"/>
      <c r="L103"/>
      <c r="M103"/>
      <c r="N103" s="4"/>
      <c r="O103" s="32"/>
      <c r="V103" s="4"/>
      <c r="W103" s="4"/>
      <c r="X103" s="4"/>
      <c r="Y103" s="6" t="s">
        <v>24</v>
      </c>
      <c r="Z103" s="6"/>
      <c r="AA103" s="6"/>
      <c r="AB103" s="6"/>
      <c r="AC103" s="6"/>
      <c r="AD103" s="4"/>
      <c r="AE103" s="4"/>
      <c r="AF103" s="4"/>
      <c r="AH103" s="6"/>
      <c r="AI103" s="6"/>
      <c r="AJ103" s="6" t="s">
        <v>148</v>
      </c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/>
      <c r="AV103" s="4"/>
      <c r="AW103" s="4"/>
      <c r="AX103" s="4"/>
    </row>
    <row r="104" spans="1:51" x14ac:dyDescent="0.35">
      <c r="A104" t="s">
        <v>26</v>
      </c>
      <c r="J104" s="9"/>
      <c r="K104" s="9" t="s">
        <v>4</v>
      </c>
      <c r="L104" s="9"/>
      <c r="N104" s="9"/>
      <c r="O104" s="10"/>
      <c r="V104" s="9"/>
      <c r="W104" s="9"/>
      <c r="X104" s="9"/>
      <c r="Y104" s="11" t="s">
        <v>26</v>
      </c>
      <c r="Z104" s="11"/>
      <c r="AA104" s="11"/>
      <c r="AB104" s="11"/>
      <c r="AC104" s="11"/>
      <c r="AD104" s="9"/>
      <c r="AE104" s="9"/>
      <c r="AF104" s="9"/>
      <c r="AH104" s="16"/>
      <c r="AI104" s="11"/>
      <c r="AJ104" s="11"/>
      <c r="AK104" s="9" t="s">
        <v>27</v>
      </c>
      <c r="AL104" s="9"/>
      <c r="AM104" s="9"/>
      <c r="AN104" s="9"/>
      <c r="AO104" s="12" t="s">
        <v>28</v>
      </c>
      <c r="AP104" s="12"/>
      <c r="AQ104" s="12"/>
      <c r="AR104" s="12"/>
      <c r="AS104" s="13" t="s">
        <v>29</v>
      </c>
      <c r="AT104" s="13"/>
      <c r="AU104" s="13"/>
      <c r="AV104" s="13"/>
      <c r="AW104" s="9"/>
      <c r="AX104" s="9"/>
    </row>
    <row r="105" spans="1:51" x14ac:dyDescent="0.35">
      <c r="B105" t="s">
        <v>6</v>
      </c>
      <c r="C105" t="s">
        <v>7</v>
      </c>
      <c r="D105" t="s">
        <v>8</v>
      </c>
      <c r="E105" t="s">
        <v>9</v>
      </c>
      <c r="F105" t="s">
        <v>35</v>
      </c>
      <c r="G105" t="s">
        <v>11</v>
      </c>
      <c r="J105" s="9" t="s">
        <v>12</v>
      </c>
      <c r="K105" s="9" t="s">
        <v>30</v>
      </c>
      <c r="L105" s="9" t="s">
        <v>31</v>
      </c>
      <c r="N105" s="9"/>
      <c r="V105" s="9"/>
      <c r="W105" s="9"/>
      <c r="X105" s="9"/>
      <c r="Y105" s="11"/>
      <c r="Z105" s="11" t="s">
        <v>15</v>
      </c>
      <c r="AA105" s="11" t="s">
        <v>16</v>
      </c>
      <c r="AB105" s="11" t="s">
        <v>17</v>
      </c>
      <c r="AC105" s="11" t="s">
        <v>18</v>
      </c>
      <c r="AD105" s="9"/>
      <c r="AE105" s="9"/>
      <c r="AF105" s="9"/>
      <c r="AH105" s="16"/>
      <c r="AI105" s="11"/>
      <c r="AJ105" s="11"/>
      <c r="AK105" s="54" t="s">
        <v>120</v>
      </c>
      <c r="AL105" s="54" t="s">
        <v>121</v>
      </c>
      <c r="AM105" s="54" t="s">
        <v>122</v>
      </c>
      <c r="AN105" s="54" t="s">
        <v>123</v>
      </c>
      <c r="AO105" s="54" t="s">
        <v>120</v>
      </c>
      <c r="AP105" s="54" t="s">
        <v>121</v>
      </c>
      <c r="AQ105" s="54" t="s">
        <v>122</v>
      </c>
      <c r="AR105" s="54" t="s">
        <v>123</v>
      </c>
      <c r="AS105" s="54" t="s">
        <v>120</v>
      </c>
      <c r="AT105" s="54" t="s">
        <v>121</v>
      </c>
      <c r="AU105" s="54" t="s">
        <v>122</v>
      </c>
      <c r="AV105" s="54" t="s">
        <v>123</v>
      </c>
      <c r="AW105" s="9"/>
      <c r="AX105" s="9"/>
    </row>
    <row r="106" spans="1:51" x14ac:dyDescent="0.35">
      <c r="A106" s="30" t="s">
        <v>32</v>
      </c>
      <c r="B106">
        <v>80</v>
      </c>
      <c r="C106">
        <v>78</v>
      </c>
      <c r="E106">
        <v>76</v>
      </c>
      <c r="J106" s="9">
        <v>72</v>
      </c>
      <c r="K106" s="9">
        <v>72</v>
      </c>
      <c r="L106" s="9">
        <v>71</v>
      </c>
      <c r="N106" s="9"/>
      <c r="V106" s="9"/>
      <c r="W106" s="9"/>
      <c r="X106" s="9"/>
      <c r="Y106" s="31" t="s">
        <v>32</v>
      </c>
      <c r="Z106" s="11">
        <v>82</v>
      </c>
      <c r="AA106" s="11">
        <v>80</v>
      </c>
      <c r="AB106" s="11">
        <v>78</v>
      </c>
      <c r="AC106" s="11"/>
      <c r="AD106" s="9"/>
      <c r="AE106" s="9"/>
      <c r="AF106" s="9"/>
      <c r="AH106" s="11"/>
      <c r="AI106" s="11"/>
      <c r="AJ106" s="33" t="s">
        <v>32</v>
      </c>
      <c r="AK106" s="9">
        <v>72</v>
      </c>
      <c r="AL106" s="9">
        <v>71</v>
      </c>
      <c r="AM106" s="9">
        <v>72</v>
      </c>
      <c r="AN106" s="9">
        <v>72</v>
      </c>
      <c r="AO106" s="9">
        <v>72</v>
      </c>
      <c r="AP106" s="9">
        <v>72</v>
      </c>
      <c r="AQ106" s="9">
        <v>72</v>
      </c>
      <c r="AR106" s="9">
        <v>72</v>
      </c>
      <c r="AS106" s="9">
        <v>71</v>
      </c>
      <c r="AT106" s="9">
        <v>70</v>
      </c>
      <c r="AU106" s="9">
        <v>71</v>
      </c>
      <c r="AV106" s="9">
        <v>71</v>
      </c>
      <c r="AW106" s="9"/>
      <c r="AX106" s="9"/>
    </row>
    <row r="107" spans="1:51" ht="15.5" x14ac:dyDescent="0.35">
      <c r="A107" s="30" t="s">
        <v>33</v>
      </c>
      <c r="B107">
        <v>44</v>
      </c>
      <c r="C107">
        <v>42</v>
      </c>
      <c r="E107">
        <v>63</v>
      </c>
      <c r="I107" s="24">
        <f>AVERAGE(B108:G108)</f>
        <v>63.913630229419702</v>
      </c>
      <c r="J107" s="9">
        <v>30</v>
      </c>
      <c r="K107" s="9">
        <v>35</v>
      </c>
      <c r="L107" s="9">
        <v>37</v>
      </c>
      <c r="N107" s="9"/>
      <c r="V107" s="55">
        <f>AVERAGE(J108:S108)</f>
        <v>47.463484611371939</v>
      </c>
      <c r="W107" s="9"/>
      <c r="X107" s="9"/>
      <c r="Y107" s="31" t="s">
        <v>33</v>
      </c>
      <c r="Z107" s="11">
        <v>45</v>
      </c>
      <c r="AA107" s="11">
        <v>57</v>
      </c>
      <c r="AB107" s="11">
        <v>59</v>
      </c>
      <c r="AC107" s="11"/>
      <c r="AD107" s="9"/>
      <c r="AE107" s="9"/>
      <c r="AF107" s="9"/>
      <c r="AH107" s="42">
        <f>AVERAGE(Z108:AF108)</f>
        <v>67.256358140504474</v>
      </c>
      <c r="AI107" s="11"/>
      <c r="AJ107" s="33" t="s">
        <v>33</v>
      </c>
      <c r="AK107" s="9">
        <v>31</v>
      </c>
      <c r="AL107" s="9">
        <v>34</v>
      </c>
      <c r="AM107" s="9">
        <v>29</v>
      </c>
      <c r="AN107" s="9">
        <v>30</v>
      </c>
      <c r="AO107" s="9">
        <v>35</v>
      </c>
      <c r="AP107" s="9">
        <v>34</v>
      </c>
      <c r="AQ107" s="9">
        <v>34</v>
      </c>
      <c r="AR107" s="9">
        <v>35</v>
      </c>
      <c r="AS107" s="9">
        <v>40</v>
      </c>
      <c r="AT107" s="9">
        <v>31</v>
      </c>
      <c r="AU107" s="9">
        <v>37</v>
      </c>
      <c r="AV107" s="9">
        <v>37</v>
      </c>
      <c r="AW107" s="9"/>
      <c r="AX107" s="9"/>
      <c r="AY107" s="55">
        <f>AVERAGE(AK108:AV108)</f>
        <v>47.450257098144419</v>
      </c>
    </row>
    <row r="108" spans="1:51" s="24" customFormat="1" ht="15.5" x14ac:dyDescent="0.35">
      <c r="A108" s="34" t="s">
        <v>34</v>
      </c>
      <c r="B108" s="24">
        <v>55</v>
      </c>
      <c r="C108" s="24">
        <v>53.846153846153847</v>
      </c>
      <c r="E108" s="24">
        <v>82.89473684210526</v>
      </c>
      <c r="H108" s="25">
        <f>MAX(B108:G108)</f>
        <v>82.89473684210526</v>
      </c>
      <c r="I108" s="29">
        <f>STDEV(B108:G108)</f>
        <v>16.448241438472646</v>
      </c>
      <c r="J108" s="24">
        <v>41.666666666666664</v>
      </c>
      <c r="K108" s="24">
        <v>48.611111111111114</v>
      </c>
      <c r="L108" s="24">
        <v>52.112676056338032</v>
      </c>
      <c r="U108" s="25">
        <f>MAX(J108:S108)</f>
        <v>52.112676056338032</v>
      </c>
      <c r="V108" s="60">
        <f>STDEV(J108:S108)</f>
        <v>5.3167248357850241</v>
      </c>
      <c r="Y108" s="34" t="s">
        <v>34</v>
      </c>
      <c r="Z108" s="24">
        <v>54.878048780487802</v>
      </c>
      <c r="AA108" s="24">
        <v>71.25</v>
      </c>
      <c r="AB108" s="24">
        <v>75.641025641025635</v>
      </c>
      <c r="AG108" s="25">
        <f>MAX(Z108:AF108)</f>
        <v>75.641025641025635</v>
      </c>
      <c r="AH108" s="29">
        <f>STDEV(Z108:AF108)</f>
        <v>10.9424486978118</v>
      </c>
      <c r="AJ108" s="34" t="s">
        <v>34</v>
      </c>
      <c r="AK108" s="24">
        <v>43.055555555555557</v>
      </c>
      <c r="AL108" s="24">
        <v>47.887323943661968</v>
      </c>
      <c r="AM108" s="24">
        <v>40.277777777777779</v>
      </c>
      <c r="AN108" s="24">
        <v>41.666666666666664</v>
      </c>
      <c r="AO108" s="24">
        <v>48.611111111111114</v>
      </c>
      <c r="AP108" s="24">
        <v>47.222222222222221</v>
      </c>
      <c r="AQ108" s="24">
        <v>47.222222222222221</v>
      </c>
      <c r="AR108" s="24">
        <v>48.611111111111114</v>
      </c>
      <c r="AS108" s="24">
        <v>56.338028169014088</v>
      </c>
      <c r="AT108" s="24">
        <v>44.285714285714285</v>
      </c>
      <c r="AU108" s="24">
        <v>52.112676056338032</v>
      </c>
      <c r="AV108" s="24">
        <v>52.112676056338032</v>
      </c>
      <c r="AX108" s="26">
        <f>MAX(AK108:AV108)</f>
        <v>56.338028169014088</v>
      </c>
      <c r="AY108" s="60">
        <f>STDEV(AK108:AV108)</f>
        <v>4.6678891253045833</v>
      </c>
    </row>
    <row r="109" spans="1:51" x14ac:dyDescent="0.35">
      <c r="A109" t="s">
        <v>119</v>
      </c>
      <c r="B109" s="52" t="s">
        <v>125</v>
      </c>
      <c r="C109" s="52" t="s">
        <v>125</v>
      </c>
      <c r="D109" s="52"/>
      <c r="E109" s="52" t="s">
        <v>126</v>
      </c>
      <c r="F109" s="52"/>
      <c r="G109" s="52"/>
      <c r="H109" s="14" t="str">
        <f>HLOOKUP(H108,B108:G109,2)</f>
        <v/>
      </c>
      <c r="I109" s="56">
        <f>I108*100/I107/100</f>
        <v>0.25735107487137315</v>
      </c>
      <c r="J109" s="52" t="s">
        <v>125</v>
      </c>
      <c r="K109" s="52" t="s">
        <v>125</v>
      </c>
      <c r="L109" s="52" t="s">
        <v>125</v>
      </c>
      <c r="N109" s="9"/>
      <c r="U109" s="14" t="str">
        <f>HLOOKUP(U108,J108:L109,2)</f>
        <v>n.s.</v>
      </c>
      <c r="V109" s="61">
        <f>V108*100/V107/100</f>
        <v>0.11201716181013754</v>
      </c>
      <c r="Y109" t="s">
        <v>119</v>
      </c>
      <c r="Z109" s="52" t="s">
        <v>125</v>
      </c>
      <c r="AA109" s="52" t="s">
        <v>126</v>
      </c>
      <c r="AB109" s="52" t="s">
        <v>126</v>
      </c>
      <c r="AG109" s="14" t="str">
        <f>HLOOKUP(AG108,Z108:AF109,2)</f>
        <v/>
      </c>
      <c r="AH109" s="56">
        <f>AH108*100/AH107/100</f>
        <v>0.16269760956952292</v>
      </c>
      <c r="AJ109" s="11"/>
      <c r="AK109" s="52" t="s">
        <v>125</v>
      </c>
      <c r="AL109" s="52" t="s">
        <v>125</v>
      </c>
      <c r="AM109" s="52" t="s">
        <v>125</v>
      </c>
      <c r="AN109" s="52" t="s">
        <v>125</v>
      </c>
      <c r="AO109" s="52" t="s">
        <v>125</v>
      </c>
      <c r="AP109" s="52" t="s">
        <v>125</v>
      </c>
      <c r="AQ109" s="52" t="s">
        <v>125</v>
      </c>
      <c r="AR109" s="52" t="s">
        <v>125</v>
      </c>
      <c r="AS109" s="52" t="s">
        <v>125</v>
      </c>
      <c r="AT109" s="52" t="s">
        <v>125</v>
      </c>
      <c r="AU109" s="52" t="s">
        <v>125</v>
      </c>
      <c r="AV109" s="52" t="s">
        <v>125</v>
      </c>
      <c r="AW109" s="9"/>
      <c r="AX109" s="14" t="str">
        <f>HLOOKUP(AX108,AK108:AV109,2)</f>
        <v>n.s.</v>
      </c>
      <c r="AY109" s="61">
        <f>AY108*100/AY107/100</f>
        <v>9.8374369513945681E-2</v>
      </c>
    </row>
    <row r="110" spans="1:51" ht="15.5" x14ac:dyDescent="0.35">
      <c r="J110" s="24">
        <v>58.333333333333336</v>
      </c>
      <c r="K110" s="24">
        <v>51.388888888888886</v>
      </c>
      <c r="L110" s="24">
        <v>47.887323943661968</v>
      </c>
      <c r="N110" s="9"/>
      <c r="T110" s="49"/>
      <c r="U110" s="47">
        <f>MAX(J110:S110)</f>
        <v>58.333333333333336</v>
      </c>
      <c r="V110" s="57">
        <f>AVERAGE(J110:S110)</f>
        <v>52.536515388628061</v>
      </c>
      <c r="AJ110" s="34" t="s">
        <v>127</v>
      </c>
      <c r="AK110" s="24">
        <v>56.944444444444443</v>
      </c>
      <c r="AL110" s="24">
        <v>52.112676056338032</v>
      </c>
      <c r="AM110" s="24">
        <v>59.722222222222221</v>
      </c>
      <c r="AN110" s="24">
        <v>58.333333333333336</v>
      </c>
      <c r="AO110" s="24">
        <v>51.388888888888886</v>
      </c>
      <c r="AP110" s="24">
        <v>52.777777777777779</v>
      </c>
      <c r="AQ110" s="24">
        <v>52.777777777777779</v>
      </c>
      <c r="AR110" s="24">
        <v>51.388888888888886</v>
      </c>
      <c r="AS110" s="24">
        <v>43.661971830985912</v>
      </c>
      <c r="AT110" s="24">
        <v>55.714285714285715</v>
      </c>
      <c r="AU110" s="24">
        <v>47.887323943661968</v>
      </c>
      <c r="AV110" s="24">
        <v>47.887323943661968</v>
      </c>
      <c r="AW110" s="9"/>
      <c r="AX110" s="47">
        <f>MAX(AK110:AV110)</f>
        <v>59.722222222222221</v>
      </c>
      <c r="AY110" s="57">
        <f>AVERAGE(AK110:AV110)</f>
        <v>52.549742901855581</v>
      </c>
    </row>
    <row r="111" spans="1:51" x14ac:dyDescent="0.35">
      <c r="J111" t="s">
        <v>125</v>
      </c>
      <c r="K111" t="s">
        <v>125</v>
      </c>
      <c r="L111" t="s">
        <v>125</v>
      </c>
      <c r="N111" s="9"/>
      <c r="T111" s="49"/>
      <c r="U111" s="48" t="str">
        <f>HLOOKUP(U110,J110:L111,2)</f>
        <v>n.s.</v>
      </c>
      <c r="V111" s="65">
        <f>STDEV(J110:S110)</f>
        <v>5.3167248357850241</v>
      </c>
      <c r="AJ111" s="11"/>
      <c r="AK111" t="s">
        <v>125</v>
      </c>
      <c r="AL111" t="s">
        <v>125</v>
      </c>
      <c r="AM111" t="s">
        <v>125</v>
      </c>
      <c r="AN111" t="s">
        <v>125</v>
      </c>
      <c r="AO111" t="s">
        <v>125</v>
      </c>
      <c r="AP111" t="s">
        <v>125</v>
      </c>
      <c r="AQ111" t="s">
        <v>125</v>
      </c>
      <c r="AR111" t="s">
        <v>125</v>
      </c>
      <c r="AS111" t="s">
        <v>125</v>
      </c>
      <c r="AT111" t="s">
        <v>125</v>
      </c>
      <c r="AU111" t="s">
        <v>125</v>
      </c>
      <c r="AV111" t="s">
        <v>125</v>
      </c>
      <c r="AW111" s="9"/>
      <c r="AX111" s="48" t="str">
        <f>HLOOKUP(AX110,AK110:AV111,2)</f>
        <v>n.s.</v>
      </c>
      <c r="AY111" s="65">
        <f>STDEV(AK110:AV110)</f>
        <v>4.6678891253045833</v>
      </c>
    </row>
    <row r="112" spans="1:51" x14ac:dyDescent="0.35">
      <c r="N112" s="9"/>
      <c r="O112" s="10"/>
      <c r="T112" s="49"/>
      <c r="U112" s="49"/>
      <c r="V112" s="66">
        <f>V111*100/V110/100</f>
        <v>0.10120056110413196</v>
      </c>
      <c r="AJ112" s="11"/>
      <c r="AK112" s="11"/>
      <c r="AL112" s="11"/>
      <c r="AM112" s="11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49"/>
      <c r="AY112" s="66">
        <f>AY111*100/AY110/100</f>
        <v>8.8828010710205699E-2</v>
      </c>
    </row>
    <row r="113" spans="1:51" x14ac:dyDescent="0.35">
      <c r="A113" t="s">
        <v>39</v>
      </c>
      <c r="B113" t="s">
        <v>53</v>
      </c>
      <c r="C113" t="s">
        <v>55</v>
      </c>
      <c r="D113" t="s">
        <v>54</v>
      </c>
    </row>
    <row r="114" spans="1:51" s="2" customFormat="1" ht="26" x14ac:dyDescent="0.6">
      <c r="A114" s="1" t="s">
        <v>0</v>
      </c>
      <c r="B114" s="1"/>
      <c r="C114" s="1"/>
      <c r="D114" s="1"/>
      <c r="E114" s="1"/>
      <c r="F114" s="1"/>
      <c r="G114" s="1"/>
      <c r="J114" s="3" t="s">
        <v>1</v>
      </c>
      <c r="K114" s="1"/>
      <c r="L114" s="1"/>
      <c r="M114" s="1"/>
      <c r="N114" s="1"/>
      <c r="O114" s="1"/>
      <c r="P114" s="1"/>
      <c r="Q114" s="1"/>
      <c r="R114" s="1"/>
      <c r="S114" s="1"/>
      <c r="V114" s="4"/>
      <c r="W114" s="4"/>
      <c r="X114" s="4"/>
      <c r="Y114" s="5" t="s">
        <v>2</v>
      </c>
      <c r="Z114" s="1"/>
      <c r="AA114" s="1"/>
      <c r="AB114" s="5"/>
      <c r="AC114" s="5"/>
      <c r="AD114" s="5"/>
      <c r="AE114" s="5"/>
      <c r="AF114" s="5"/>
      <c r="AH114" s="6"/>
      <c r="AJ114" s="5" t="s">
        <v>3</v>
      </c>
      <c r="AK114" s="7"/>
      <c r="AL114" s="7"/>
      <c r="AM114" s="8"/>
      <c r="AN114" s="8"/>
      <c r="AO114" s="8"/>
      <c r="AP114" s="1"/>
      <c r="AQ114" s="1"/>
      <c r="AR114" s="3"/>
      <c r="AS114" s="3"/>
      <c r="AT114" s="3"/>
      <c r="AU114" s="3"/>
      <c r="AV114" s="3"/>
      <c r="AW114" s="4"/>
      <c r="AX114" s="4"/>
    </row>
    <row r="115" spans="1:51" x14ac:dyDescent="0.35">
      <c r="A115" t="s">
        <v>117</v>
      </c>
      <c r="G115" s="9"/>
      <c r="J115" s="9"/>
      <c r="K115" s="9" t="s">
        <v>4</v>
      </c>
      <c r="O115" s="10"/>
      <c r="V115" s="9"/>
      <c r="W115" s="9"/>
      <c r="X115" s="9"/>
      <c r="AB115" s="11"/>
      <c r="AC115" s="11"/>
      <c r="AD115" s="11"/>
      <c r="AE115" s="11"/>
      <c r="AF115" s="11"/>
      <c r="AH115" s="11"/>
      <c r="AI115" s="11"/>
      <c r="AJ115" s="9"/>
      <c r="AK115" s="9" t="s">
        <v>27</v>
      </c>
      <c r="AL115" s="9"/>
      <c r="AM115" s="9"/>
      <c r="AN115" s="9"/>
      <c r="AO115" s="12" t="s">
        <v>28</v>
      </c>
      <c r="AP115" s="12"/>
      <c r="AQ115" s="12"/>
      <c r="AR115" s="12"/>
      <c r="AS115" s="13" t="s">
        <v>29</v>
      </c>
      <c r="AT115" s="13"/>
      <c r="AU115" s="13"/>
      <c r="AV115" s="13"/>
      <c r="AW115" s="9"/>
      <c r="AX115" s="9"/>
    </row>
    <row r="116" spans="1:51" x14ac:dyDescent="0.35">
      <c r="A116" t="s">
        <v>5</v>
      </c>
      <c r="B116" t="s">
        <v>6</v>
      </c>
      <c r="C116" t="s">
        <v>7</v>
      </c>
      <c r="D116" t="s">
        <v>8</v>
      </c>
      <c r="E116" t="s">
        <v>9</v>
      </c>
      <c r="F116" t="s">
        <v>10</v>
      </c>
      <c r="G116" t="s">
        <v>11</v>
      </c>
      <c r="J116" s="9" t="s">
        <v>12</v>
      </c>
      <c r="K116" s="9" t="s">
        <v>13</v>
      </c>
      <c r="L116" s="9" t="s">
        <v>14</v>
      </c>
      <c r="O116" s="10"/>
      <c r="V116" s="9"/>
      <c r="W116" s="9"/>
      <c r="X116" s="9"/>
      <c r="Y116" s="11" t="s">
        <v>5</v>
      </c>
      <c r="Z116" s="11" t="s">
        <v>15</v>
      </c>
      <c r="AA116" s="11" t="s">
        <v>16</v>
      </c>
      <c r="AB116" s="11" t="s">
        <v>17</v>
      </c>
      <c r="AC116" s="11" t="s">
        <v>18</v>
      </c>
      <c r="AD116" s="11"/>
      <c r="AE116" s="11"/>
      <c r="AF116" s="11"/>
      <c r="AH116" s="11"/>
      <c r="AI116" s="11"/>
      <c r="AJ116" s="9" t="s">
        <v>5</v>
      </c>
      <c r="AK116" s="54" t="s">
        <v>120</v>
      </c>
      <c r="AL116" s="54" t="s">
        <v>121</v>
      </c>
      <c r="AM116" s="54" t="s">
        <v>122</v>
      </c>
      <c r="AN116" s="54" t="s">
        <v>123</v>
      </c>
      <c r="AO116" s="54" t="s">
        <v>120</v>
      </c>
      <c r="AP116" s="54" t="s">
        <v>121</v>
      </c>
      <c r="AQ116" s="54" t="s">
        <v>122</v>
      </c>
      <c r="AR116" s="54" t="s">
        <v>123</v>
      </c>
      <c r="AS116" s="54" t="s">
        <v>120</v>
      </c>
      <c r="AT116" s="54" t="s">
        <v>121</v>
      </c>
      <c r="AU116" s="54" t="s">
        <v>122</v>
      </c>
      <c r="AV116" s="54" t="s">
        <v>123</v>
      </c>
      <c r="AW116" s="9"/>
      <c r="AX116" s="9"/>
    </row>
    <row r="117" spans="1:51" x14ac:dyDescent="0.35">
      <c r="A117" t="s">
        <v>19</v>
      </c>
      <c r="B117" s="14">
        <v>0.78957440792749645</v>
      </c>
      <c r="C117" s="14">
        <v>0.65555049503805296</v>
      </c>
      <c r="D117" s="14">
        <v>0.81166832698261027</v>
      </c>
      <c r="E117" s="14">
        <v>0.86110534181181764</v>
      </c>
      <c r="F117" s="14">
        <v>0.86996021874523344</v>
      </c>
      <c r="G117" s="14">
        <v>0.86148791326876706</v>
      </c>
      <c r="H117" s="89">
        <f>MAX(B117:G117)</f>
        <v>0.86996021874523344</v>
      </c>
      <c r="J117" s="15">
        <v>-0.15432508088995561</v>
      </c>
      <c r="K117" s="15">
        <v>-7.1161599818203303E-2</v>
      </c>
      <c r="L117" s="15">
        <v>-3.4093158248019756E-2</v>
      </c>
      <c r="O117" s="10"/>
      <c r="V117" s="9"/>
      <c r="W117" s="9"/>
      <c r="X117" s="9"/>
      <c r="Y117" s="11" t="s">
        <v>19</v>
      </c>
      <c r="Z117" s="16">
        <v>0.80156062442887088</v>
      </c>
      <c r="AA117" s="16">
        <v>0.89417719649618799</v>
      </c>
      <c r="AB117" s="16">
        <v>0.86167525402556111</v>
      </c>
      <c r="AC117" s="16">
        <v>0.9182279730475319</v>
      </c>
      <c r="AD117" s="11"/>
      <c r="AE117" s="11"/>
      <c r="AF117" s="11"/>
      <c r="AG117" s="89">
        <f>MAX(Z117:AF117)</f>
        <v>0.9182279730475319</v>
      </c>
      <c r="AH117" s="11"/>
      <c r="AI117" s="11"/>
      <c r="AJ117" s="9" t="s">
        <v>19</v>
      </c>
      <c r="AK117" s="15">
        <v>-0.11480486519403345</v>
      </c>
      <c r="AL117" s="15">
        <v>-0.15197207085893119</v>
      </c>
      <c r="AM117" s="15">
        <v>-0.18634345606784933</v>
      </c>
      <c r="AN117" s="15">
        <v>-0.14379180255944662</v>
      </c>
      <c r="AO117" s="15">
        <v>-3.9997265613196879E-2</v>
      </c>
      <c r="AP117" s="15">
        <v>-7.3942158027724608E-2</v>
      </c>
      <c r="AQ117" s="15">
        <v>-9.1643851475618182E-2</v>
      </c>
      <c r="AR117" s="15">
        <v>-6.8325174857046173E-2</v>
      </c>
      <c r="AS117" s="15">
        <v>-1.8210532075471814E-2</v>
      </c>
      <c r="AT117" s="15">
        <v>-2.150324263695181E-2</v>
      </c>
      <c r="AU117" s="15">
        <v>-5.0676706260938641E-2</v>
      </c>
      <c r="AV117" s="15">
        <v>-2.9337061668710585E-2</v>
      </c>
      <c r="AW117" s="9"/>
      <c r="AX117" s="9"/>
    </row>
    <row r="118" spans="1:51" s="17" customFormat="1" ht="15.5" x14ac:dyDescent="0.35">
      <c r="A118" s="17" t="s">
        <v>20</v>
      </c>
      <c r="B118" s="18">
        <v>0.62342774565405656</v>
      </c>
      <c r="C118" s="18">
        <v>0.42974645154463631</v>
      </c>
      <c r="D118" s="18">
        <v>0.65880547302674952</v>
      </c>
      <c r="E118" s="18">
        <v>0.74150240969684733</v>
      </c>
      <c r="F118" s="18">
        <v>0.75683078219925437</v>
      </c>
      <c r="G118" s="18">
        <v>0.7421614247081747</v>
      </c>
      <c r="I118" s="24">
        <f>AVERAGE(B119:G119)</f>
        <v>65.874571447161983</v>
      </c>
      <c r="J118" s="19">
        <v>2.3816230591691342E-2</v>
      </c>
      <c r="K118" s="19">
        <v>5.0639732886861126E-3</v>
      </c>
      <c r="L118" s="19">
        <v>1.1623434393245174E-3</v>
      </c>
      <c r="O118" s="20"/>
      <c r="V118" s="55">
        <f>AVERAGE(J119:S119)</f>
        <v>1.0014182439900658</v>
      </c>
      <c r="W118" s="21"/>
      <c r="X118" s="21"/>
      <c r="Y118" s="22" t="s">
        <v>20</v>
      </c>
      <c r="Z118" s="23">
        <v>0.64249943463480141</v>
      </c>
      <c r="AA118" s="23">
        <v>0.79955285873378235</v>
      </c>
      <c r="AB118" s="23">
        <v>0.74248424340001529</v>
      </c>
      <c r="AC118" s="23">
        <v>0.84314261048697892</v>
      </c>
      <c r="AD118" s="22"/>
      <c r="AE118" s="22"/>
      <c r="AF118" s="22"/>
      <c r="AH118" s="42">
        <f>AVERAGE(Z119:AF119)</f>
        <v>75.691978681389458</v>
      </c>
      <c r="AI118" s="22"/>
      <c r="AJ118" s="21" t="s">
        <v>20</v>
      </c>
      <c r="AK118" s="19">
        <v>1.3180157072220193E-2</v>
      </c>
      <c r="AL118" s="19">
        <v>2.3095510321152004E-2</v>
      </c>
      <c r="AM118" s="19">
        <v>3.4723883619310496E-2</v>
      </c>
      <c r="AN118" s="19">
        <v>2.0676082483294882E-2</v>
      </c>
      <c r="AO118" s="19">
        <v>1.5997812565326215E-3</v>
      </c>
      <c r="AP118" s="19">
        <v>5.4674427337969983E-3</v>
      </c>
      <c r="AQ118" s="19">
        <v>8.3985955132851644E-3</v>
      </c>
      <c r="AR118" s="19">
        <v>4.6683295192459342E-3</v>
      </c>
      <c r="AS118" s="19">
        <v>3.3162347847178776E-4</v>
      </c>
      <c r="AT118" s="19">
        <v>4.623894439036222E-4</v>
      </c>
      <c r="AU118" s="19">
        <v>2.5681285574574576E-3</v>
      </c>
      <c r="AV118" s="19">
        <v>8.6066318735372792E-4</v>
      </c>
      <c r="AW118" s="21"/>
      <c r="AX118" s="21"/>
      <c r="AY118" s="55">
        <f>AVERAGE(AK119:AV119)</f>
        <v>0.96693822655020745</v>
      </c>
    </row>
    <row r="119" spans="1:51" s="25" customFormat="1" ht="15.5" x14ac:dyDescent="0.35">
      <c r="A119" s="24" t="s">
        <v>21</v>
      </c>
      <c r="B119" s="24">
        <v>62.342774565405655</v>
      </c>
      <c r="C119" s="24">
        <v>42.97464515446363</v>
      </c>
      <c r="D119" s="24">
        <v>65.880547302674955</v>
      </c>
      <c r="E119" s="24">
        <v>74.150240969684731</v>
      </c>
      <c r="F119" s="24">
        <v>75.683078219925434</v>
      </c>
      <c r="G119" s="24">
        <v>74.216142470817474</v>
      </c>
      <c r="H119" s="25">
        <f>MAX(B119:G119)</f>
        <v>75.683078219925434</v>
      </c>
      <c r="I119" s="29">
        <f>STDEV(B119:G119)</f>
        <v>12.418981982722173</v>
      </c>
      <c r="J119" s="24">
        <v>2.3816230591691343</v>
      </c>
      <c r="K119" s="24">
        <v>0.50639732886861122</v>
      </c>
      <c r="L119" s="24">
        <v>0.11623434393245174</v>
      </c>
      <c r="N119" s="26"/>
      <c r="O119" s="27"/>
      <c r="U119" s="25">
        <f>MAX(J119:S119)</f>
        <v>2.3816230591691343</v>
      </c>
      <c r="V119" s="60">
        <f>STDEV(J119:S119)</f>
        <v>1.2111072568464727</v>
      </c>
      <c r="W119" s="26"/>
      <c r="X119" s="26"/>
      <c r="Y119" s="25" t="s">
        <v>21</v>
      </c>
      <c r="Z119" s="24">
        <v>64.249943463480136</v>
      </c>
      <c r="AA119" s="24">
        <v>79.95528587337823</v>
      </c>
      <c r="AB119" s="24">
        <v>74.248424340001534</v>
      </c>
      <c r="AC119" s="24">
        <v>84.314261048697887</v>
      </c>
      <c r="AD119" s="28"/>
      <c r="AE119" s="29"/>
      <c r="AF119" s="29"/>
      <c r="AG119" s="25">
        <f>MAX(Z119:AF119)</f>
        <v>84.314261048697887</v>
      </c>
      <c r="AH119" s="29">
        <f>STDEV(Z119:AF119)</f>
        <v>8.6703241096527677</v>
      </c>
      <c r="AI119" s="29"/>
      <c r="AJ119" s="26" t="s">
        <v>21</v>
      </c>
      <c r="AK119" s="24">
        <v>1.3180157072220193</v>
      </c>
      <c r="AL119" s="24">
        <v>2.3095510321152002</v>
      </c>
      <c r="AM119" s="24">
        <v>3.4723883619310496</v>
      </c>
      <c r="AN119" s="24">
        <v>2.067608248329488</v>
      </c>
      <c r="AO119" s="24">
        <v>0.15997812565326217</v>
      </c>
      <c r="AP119" s="24">
        <v>0.54674427337969989</v>
      </c>
      <c r="AQ119" s="24">
        <v>0.83985955132851642</v>
      </c>
      <c r="AR119" s="24">
        <v>0.4668329519245934</v>
      </c>
      <c r="AS119" s="24">
        <v>3.3162347847178773E-2</v>
      </c>
      <c r="AT119" s="24">
        <v>4.6238944390362219E-2</v>
      </c>
      <c r="AU119" s="24">
        <v>0.25681285574574575</v>
      </c>
      <c r="AV119" s="24">
        <v>8.6066318735372793E-2</v>
      </c>
      <c r="AW119" s="26"/>
      <c r="AX119" s="26">
        <f>MAX(AK119:AV119)</f>
        <v>3.4723883619310496</v>
      </c>
      <c r="AY119" s="60">
        <f>STDEV(AK119:AV119)</f>
        <v>1.1081704487785</v>
      </c>
    </row>
    <row r="120" spans="1:51" x14ac:dyDescent="0.35">
      <c r="A120" t="s">
        <v>111</v>
      </c>
      <c r="B120" s="14">
        <v>4.8719344561107443E-37</v>
      </c>
      <c r="C120" s="14">
        <v>3.0089687065287393E-22</v>
      </c>
      <c r="D120" s="14">
        <v>3.0475178049199404E-18</v>
      </c>
      <c r="E120" s="14">
        <v>3.1553144729980143E-51</v>
      </c>
      <c r="F120" s="14">
        <v>1.7105903901463842E-23</v>
      </c>
      <c r="G120" s="14">
        <v>1.3814627227712221E-22</v>
      </c>
      <c r="H120" s="14">
        <f>HLOOKUP(H119,B119:G120,2)</f>
        <v>1.7105903901463842E-23</v>
      </c>
      <c r="I120" s="56">
        <f>I119*100/I118/100</f>
        <v>0.18852467211393464</v>
      </c>
      <c r="J120" s="14">
        <v>6.7675932495412983E-2</v>
      </c>
      <c r="K120" s="14">
        <v>0.40172800193035052</v>
      </c>
      <c r="L120" s="14">
        <v>0.68923359570595721</v>
      </c>
      <c r="N120" s="9"/>
      <c r="O120" s="30"/>
      <c r="P120" s="14"/>
      <c r="Q120" s="14"/>
      <c r="R120" s="14"/>
      <c r="S120" s="14"/>
      <c r="T120" s="14"/>
      <c r="U120" s="14">
        <f>HLOOKUP(U119,J119:L120,2)</f>
        <v>0.68923359570595721</v>
      </c>
      <c r="V120" s="61">
        <f>V119*100/V118/100</f>
        <v>1.2093920438486507</v>
      </c>
      <c r="W120" s="15"/>
      <c r="X120" s="15"/>
      <c r="Y120" t="s">
        <v>111</v>
      </c>
      <c r="Z120" s="14">
        <v>8.1146342612951462E-40</v>
      </c>
      <c r="AA120" s="14">
        <v>6.3604234840867125E-62</v>
      </c>
      <c r="AB120" s="14">
        <v>1.158926440284888E-51</v>
      </c>
      <c r="AC120" s="14">
        <v>4.300901489575912E-71</v>
      </c>
      <c r="AD120" s="31"/>
      <c r="AE120" s="16"/>
      <c r="AF120" s="16"/>
      <c r="AG120" s="16">
        <v>9.3863405520113914E-5</v>
      </c>
      <c r="AH120" s="56">
        <f>AH119*100/AH118/100</f>
        <v>0.1145474627654906</v>
      </c>
      <c r="AI120" s="31"/>
      <c r="AJ120" s="9" t="s">
        <v>111</v>
      </c>
      <c r="AK120" s="14">
        <v>0.13370882576406562</v>
      </c>
      <c r="AL120" s="14">
        <v>4.5301610173602569E-2</v>
      </c>
      <c r="AM120" s="14">
        <v>1.4675174012761433E-2</v>
      </c>
      <c r="AN120" s="14">
        <v>5.8368268151359565E-2</v>
      </c>
      <c r="AO120" s="14">
        <v>0.60240665760441092</v>
      </c>
      <c r="AP120" s="14">
        <v>0.33362858293694742</v>
      </c>
      <c r="AQ120" s="14">
        <v>0.2346062572213706</v>
      </c>
      <c r="AR120" s="14">
        <v>0.3717464913080315</v>
      </c>
      <c r="AS120" s="14">
        <v>0.81257374648319036</v>
      </c>
      <c r="AT120" s="14">
        <v>0.77822312528280957</v>
      </c>
      <c r="AU120" s="14">
        <v>0.51037975142712944</v>
      </c>
      <c r="AV120" s="14">
        <v>0.70077398492247123</v>
      </c>
      <c r="AW120" s="15"/>
      <c r="AX120" s="14">
        <f>HLOOKUP(AX119,AK119:AV120,2)</f>
        <v>0.70077398492247123</v>
      </c>
      <c r="AY120" s="61">
        <f>AY119*100/AY118/100</f>
        <v>1.1460612667390075</v>
      </c>
    </row>
    <row r="121" spans="1:51" x14ac:dyDescent="0.35">
      <c r="G121" s="9"/>
      <c r="I121" s="9"/>
      <c r="N121" s="9"/>
      <c r="O121" s="30"/>
      <c r="P121" s="14"/>
      <c r="Q121" s="14"/>
      <c r="R121" s="14"/>
      <c r="S121" s="14"/>
      <c r="T121" s="14"/>
      <c r="U121" s="14"/>
      <c r="V121" s="15"/>
      <c r="W121" s="15"/>
      <c r="X121" s="15"/>
      <c r="Z121" s="11"/>
      <c r="AA121" s="11"/>
      <c r="AB121" s="11"/>
      <c r="AC121" s="11"/>
      <c r="AD121" s="31"/>
      <c r="AE121" s="16"/>
      <c r="AF121" s="16"/>
      <c r="AH121" s="11"/>
      <c r="AI121" s="31"/>
      <c r="AJ121" s="16"/>
      <c r="AK121" s="16"/>
      <c r="AL121" s="16"/>
      <c r="AM121" s="16"/>
      <c r="AN121" s="15"/>
      <c r="AO121" s="9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s="2" customFormat="1" ht="26" x14ac:dyDescent="0.6">
      <c r="A122" s="2" t="s">
        <v>22</v>
      </c>
      <c r="J122" s="4" t="s">
        <v>147</v>
      </c>
      <c r="K122"/>
      <c r="L122"/>
      <c r="M122"/>
      <c r="N122" s="4"/>
      <c r="O122" s="32"/>
      <c r="V122" s="4"/>
      <c r="W122" s="4"/>
      <c r="X122" s="4"/>
      <c r="Y122" s="6" t="s">
        <v>24</v>
      </c>
      <c r="Z122" s="6"/>
      <c r="AA122" s="6"/>
      <c r="AB122" s="6"/>
      <c r="AC122" s="6"/>
      <c r="AD122" s="4"/>
      <c r="AE122" s="4"/>
      <c r="AF122" s="4"/>
      <c r="AH122" s="6"/>
      <c r="AI122" s="6"/>
      <c r="AJ122" s="6" t="s">
        <v>148</v>
      </c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/>
      <c r="AV122" s="4"/>
      <c r="AW122" s="4"/>
      <c r="AX122" s="4"/>
    </row>
    <row r="123" spans="1:51" x14ac:dyDescent="0.35">
      <c r="A123" t="s">
        <v>26</v>
      </c>
      <c r="J123" s="9"/>
      <c r="K123" s="9" t="s">
        <v>4</v>
      </c>
      <c r="L123" s="9"/>
      <c r="N123" s="9"/>
      <c r="O123" s="10"/>
      <c r="V123" s="9"/>
      <c r="W123" s="9"/>
      <c r="X123" s="9"/>
      <c r="Y123" s="11" t="s">
        <v>26</v>
      </c>
      <c r="Z123" s="11"/>
      <c r="AA123" s="11"/>
      <c r="AB123" s="11"/>
      <c r="AC123" s="11"/>
      <c r="AD123" s="9"/>
      <c r="AE123" s="9"/>
      <c r="AF123" s="9"/>
      <c r="AH123" s="16"/>
      <c r="AI123" s="11"/>
      <c r="AJ123" s="11"/>
      <c r="AK123" s="9" t="s">
        <v>27</v>
      </c>
      <c r="AL123" s="9"/>
      <c r="AM123" s="9"/>
      <c r="AN123" s="9"/>
      <c r="AO123" s="12" t="s">
        <v>28</v>
      </c>
      <c r="AP123" s="12"/>
      <c r="AQ123" s="12"/>
      <c r="AR123" s="12"/>
      <c r="AS123" s="13" t="s">
        <v>29</v>
      </c>
      <c r="AT123" s="13"/>
      <c r="AU123" s="13"/>
      <c r="AV123" s="13"/>
      <c r="AW123" s="9"/>
      <c r="AX123" s="9"/>
    </row>
    <row r="124" spans="1:51" x14ac:dyDescent="0.35">
      <c r="B124" t="s">
        <v>6</v>
      </c>
      <c r="C124" t="s">
        <v>7</v>
      </c>
      <c r="D124" t="s">
        <v>8</v>
      </c>
      <c r="E124" t="s">
        <v>9</v>
      </c>
      <c r="F124" t="s">
        <v>35</v>
      </c>
      <c r="G124" t="s">
        <v>11</v>
      </c>
      <c r="J124" s="9" t="s">
        <v>12</v>
      </c>
      <c r="K124" s="9" t="s">
        <v>30</v>
      </c>
      <c r="L124" s="9" t="s">
        <v>31</v>
      </c>
      <c r="N124" s="9"/>
      <c r="V124" s="9"/>
      <c r="W124" s="9"/>
      <c r="X124" s="9"/>
      <c r="Y124" s="11"/>
      <c r="Z124" s="11" t="s">
        <v>15</v>
      </c>
      <c r="AA124" s="11" t="s">
        <v>16</v>
      </c>
      <c r="AB124" s="11" t="s">
        <v>17</v>
      </c>
      <c r="AC124" s="11" t="s">
        <v>18</v>
      </c>
      <c r="AD124" s="9"/>
      <c r="AE124" s="9"/>
      <c r="AF124" s="9"/>
      <c r="AH124" s="16"/>
      <c r="AI124" s="11"/>
      <c r="AJ124" s="11"/>
      <c r="AK124" s="54" t="s">
        <v>120</v>
      </c>
      <c r="AL124" s="54" t="s">
        <v>121</v>
      </c>
      <c r="AM124" s="54" t="s">
        <v>122</v>
      </c>
      <c r="AN124" s="54" t="s">
        <v>123</v>
      </c>
      <c r="AO124" s="54" t="s">
        <v>120</v>
      </c>
      <c r="AP124" s="54" t="s">
        <v>121</v>
      </c>
      <c r="AQ124" s="54" t="s">
        <v>122</v>
      </c>
      <c r="AR124" s="54" t="s">
        <v>123</v>
      </c>
      <c r="AS124" s="54" t="s">
        <v>120</v>
      </c>
      <c r="AT124" s="54" t="s">
        <v>121</v>
      </c>
      <c r="AU124" s="54" t="s">
        <v>122</v>
      </c>
      <c r="AV124" s="54" t="s">
        <v>123</v>
      </c>
      <c r="AW124" s="9"/>
      <c r="AX124" s="9"/>
    </row>
    <row r="125" spans="1:51" x14ac:dyDescent="0.35">
      <c r="A125" s="30" t="s">
        <v>32</v>
      </c>
      <c r="B125">
        <v>60</v>
      </c>
      <c r="C125">
        <v>59</v>
      </c>
      <c r="D125">
        <v>61</v>
      </c>
      <c r="E125">
        <v>166</v>
      </c>
      <c r="F125">
        <v>71</v>
      </c>
      <c r="G125">
        <v>70</v>
      </c>
      <c r="J125" s="9">
        <v>140</v>
      </c>
      <c r="K125" s="9">
        <v>140</v>
      </c>
      <c r="L125" s="9">
        <v>139</v>
      </c>
      <c r="N125" s="9"/>
      <c r="V125" s="9"/>
      <c r="W125" s="9"/>
      <c r="X125" s="9"/>
      <c r="Y125" s="31" t="s">
        <v>32</v>
      </c>
      <c r="Z125" s="11">
        <v>61</v>
      </c>
      <c r="AA125" s="11">
        <v>167</v>
      </c>
      <c r="AB125" s="11">
        <v>166</v>
      </c>
      <c r="AC125" s="11">
        <v>72</v>
      </c>
      <c r="AD125" s="9"/>
      <c r="AE125" s="9"/>
      <c r="AF125" s="9"/>
      <c r="AH125" s="11"/>
      <c r="AI125" s="11"/>
      <c r="AJ125" s="33" t="s">
        <v>32</v>
      </c>
      <c r="AK125" s="9">
        <v>138</v>
      </c>
      <c r="AL125" s="9">
        <v>140</v>
      </c>
      <c r="AM125" s="9">
        <v>140</v>
      </c>
      <c r="AN125" s="9">
        <v>140</v>
      </c>
      <c r="AO125" s="9">
        <v>139</v>
      </c>
      <c r="AP125" s="9">
        <v>140</v>
      </c>
      <c r="AQ125" s="9">
        <v>140</v>
      </c>
      <c r="AR125" s="9">
        <v>140</v>
      </c>
      <c r="AS125" s="9">
        <v>137</v>
      </c>
      <c r="AT125" s="9">
        <v>139</v>
      </c>
      <c r="AU125" s="9">
        <v>139</v>
      </c>
      <c r="AV125" s="9">
        <v>139</v>
      </c>
      <c r="AW125" s="9"/>
      <c r="AX125" s="9"/>
    </row>
    <row r="126" spans="1:51" ht="15.5" x14ac:dyDescent="0.35">
      <c r="A126" s="30" t="s">
        <v>33</v>
      </c>
      <c r="B126">
        <v>38</v>
      </c>
      <c r="C126">
        <v>34</v>
      </c>
      <c r="D126">
        <v>38</v>
      </c>
      <c r="E126">
        <v>134</v>
      </c>
      <c r="F126">
        <v>56</v>
      </c>
      <c r="G126">
        <v>48</v>
      </c>
      <c r="I126" s="24">
        <f>AVERAGE(B127:G127)</f>
        <v>68.570515586487929</v>
      </c>
      <c r="J126" s="9">
        <v>67</v>
      </c>
      <c r="K126" s="9">
        <v>65</v>
      </c>
      <c r="L126" s="9">
        <v>72</v>
      </c>
      <c r="N126" s="9"/>
      <c r="V126" s="55">
        <f>AVERAGE(J127:S127)</f>
        <v>48.694758478931135</v>
      </c>
      <c r="W126" s="9"/>
      <c r="X126" s="9"/>
      <c r="Y126" s="31" t="s">
        <v>33</v>
      </c>
      <c r="Z126" s="11">
        <v>37</v>
      </c>
      <c r="AA126" s="11">
        <v>133</v>
      </c>
      <c r="AB126" s="11">
        <v>133</v>
      </c>
      <c r="AC126" s="11">
        <v>55</v>
      </c>
      <c r="AD126" s="9"/>
      <c r="AE126" s="9"/>
      <c r="AF126" s="9"/>
      <c r="AH126" s="42">
        <f>AVERAGE(Z127:AF127)</f>
        <v>74.201456771098009</v>
      </c>
      <c r="AI126" s="11"/>
      <c r="AJ126" s="33" t="s">
        <v>33</v>
      </c>
      <c r="AK126" s="9">
        <v>68</v>
      </c>
      <c r="AL126" s="9">
        <v>65</v>
      </c>
      <c r="AM126" s="9">
        <v>62</v>
      </c>
      <c r="AN126" s="9">
        <v>65</v>
      </c>
      <c r="AO126" s="9">
        <v>65</v>
      </c>
      <c r="AP126" s="9">
        <v>67</v>
      </c>
      <c r="AQ126" s="9">
        <v>66</v>
      </c>
      <c r="AR126" s="9">
        <v>69</v>
      </c>
      <c r="AS126" s="9">
        <v>73</v>
      </c>
      <c r="AT126" s="9">
        <v>72</v>
      </c>
      <c r="AU126" s="9">
        <v>71</v>
      </c>
      <c r="AV126" s="9">
        <v>74</v>
      </c>
      <c r="AW126" s="9"/>
      <c r="AX126" s="9"/>
      <c r="AY126" s="55">
        <f>AVERAGE(AK127:AV127)</f>
        <v>48.90552526016544</v>
      </c>
    </row>
    <row r="127" spans="1:51" s="24" customFormat="1" ht="15.5" x14ac:dyDescent="0.35">
      <c r="A127" s="34" t="s">
        <v>34</v>
      </c>
      <c r="B127" s="24">
        <v>63.333333333333336</v>
      </c>
      <c r="C127" s="24">
        <v>57.627118644067799</v>
      </c>
      <c r="D127" s="24">
        <v>62.295081967213115</v>
      </c>
      <c r="E127" s="24">
        <v>80.722891566265062</v>
      </c>
      <c r="F127" s="24">
        <v>78.873239436619713</v>
      </c>
      <c r="G127" s="24">
        <v>68.571428571428569</v>
      </c>
      <c r="H127" s="25">
        <f>MAX(B127:G127)</f>
        <v>80.722891566265062</v>
      </c>
      <c r="I127" s="29">
        <f>STDEV(B127:G127)</f>
        <v>9.3850247013157286</v>
      </c>
      <c r="J127" s="24">
        <v>47.857142857142854</v>
      </c>
      <c r="K127" s="24">
        <v>46.428571428571431</v>
      </c>
      <c r="L127" s="24">
        <v>51.798561151079134</v>
      </c>
      <c r="U127" s="25">
        <f>MAX(J127:S127)</f>
        <v>51.798561151079134</v>
      </c>
      <c r="V127" s="60">
        <f>STDEV(J127:S127)</f>
        <v>2.7812582318722985</v>
      </c>
      <c r="Y127" s="34" t="s">
        <v>34</v>
      </c>
      <c r="Z127" s="24">
        <v>60.655737704918032</v>
      </c>
      <c r="AA127" s="24">
        <v>79.640718562874255</v>
      </c>
      <c r="AB127" s="24">
        <v>80.120481927710841</v>
      </c>
      <c r="AC127" s="24">
        <v>76.388888888888886</v>
      </c>
      <c r="AG127" s="25">
        <f>MAX(Z127:AF127)</f>
        <v>80.120481927710841</v>
      </c>
      <c r="AH127" s="29">
        <f>STDEV(Z127:AF127)</f>
        <v>9.1813541472904703</v>
      </c>
      <c r="AJ127" s="34" t="s">
        <v>34</v>
      </c>
      <c r="AK127" s="24">
        <v>49.275362318840578</v>
      </c>
      <c r="AL127" s="24">
        <v>46.428571428571431</v>
      </c>
      <c r="AM127" s="24">
        <v>44.285714285714285</v>
      </c>
      <c r="AN127" s="24">
        <v>46.428571428571431</v>
      </c>
      <c r="AO127" s="24">
        <v>46.762589928057551</v>
      </c>
      <c r="AP127" s="24">
        <v>47.857142857142854</v>
      </c>
      <c r="AQ127" s="24">
        <v>47.142857142857146</v>
      </c>
      <c r="AR127" s="24">
        <v>49.285714285714285</v>
      </c>
      <c r="AS127" s="24">
        <v>53.284671532846716</v>
      </c>
      <c r="AT127" s="24">
        <v>51.798561151079134</v>
      </c>
      <c r="AU127" s="24">
        <v>51.079136690647481</v>
      </c>
      <c r="AV127" s="24">
        <v>53.237410071942449</v>
      </c>
      <c r="AX127" s="26">
        <f>MAX(AK127:AV127)</f>
        <v>53.284671532846716</v>
      </c>
      <c r="AY127" s="60">
        <f>STDEV(AK127:AV127)</f>
        <v>2.9190478672099358</v>
      </c>
    </row>
    <row r="128" spans="1:51" x14ac:dyDescent="0.35">
      <c r="A128" t="s">
        <v>119</v>
      </c>
      <c r="B128" s="52" t="str">
        <f t="shared" ref="B128:G128" si="4">IF(B127&lt;(50+(1.654*50)/SQRT(B125)),"n.s.","")</f>
        <v/>
      </c>
      <c r="C128" s="52" t="str">
        <f t="shared" si="4"/>
        <v>n.s.</v>
      </c>
      <c r="D128" s="52" t="str">
        <f t="shared" si="4"/>
        <v/>
      </c>
      <c r="E128" s="52" t="str">
        <f t="shared" si="4"/>
        <v/>
      </c>
      <c r="F128" s="52" t="str">
        <f t="shared" si="4"/>
        <v/>
      </c>
      <c r="G128" s="52" t="str">
        <f t="shared" si="4"/>
        <v/>
      </c>
      <c r="H128" s="14" t="str">
        <f>HLOOKUP(H127,B127:G128,2)</f>
        <v/>
      </c>
      <c r="I128" s="56">
        <f>I127*100/I126/100</f>
        <v>0.13686676585475582</v>
      </c>
      <c r="J128" s="52" t="s">
        <v>125</v>
      </c>
      <c r="K128" s="52" t="s">
        <v>125</v>
      </c>
      <c r="L128" s="52" t="s">
        <v>125</v>
      </c>
      <c r="N128" s="9"/>
      <c r="U128" s="14" t="str">
        <f>HLOOKUP(U127,J127:L128,2)</f>
        <v>n.s.</v>
      </c>
      <c r="V128" s="61">
        <f>V127*100/V126/100</f>
        <v>5.7116172638491912E-2</v>
      </c>
      <c r="Y128" t="s">
        <v>119</v>
      </c>
      <c r="Z128" s="52" t="str">
        <f>IF(Z127&lt;(50+(1.654*50)/SQRT(Z125)),"n.s.","")</f>
        <v/>
      </c>
      <c r="AA128" s="52" t="str">
        <f>IF(AA127&lt;(50+(1.654*50)/SQRT(AA125)),"n.s.","")</f>
        <v/>
      </c>
      <c r="AB128" s="52" t="str">
        <f>IF(AB127&lt;(50+(1.654*50)/SQRT(AB125)),"n.s.","")</f>
        <v/>
      </c>
      <c r="AC128" s="52" t="str">
        <f>IF(AC127&lt;(50+(1.654*50)/SQRT(AC125)),"n.s.","")</f>
        <v/>
      </c>
      <c r="AG128" s="14" t="str">
        <f>HLOOKUP(AG127,Z127:AF128,2)</f>
        <v/>
      </c>
      <c r="AH128" s="56">
        <f>AH127*100/AH126/100</f>
        <v>0.12373549721016626</v>
      </c>
      <c r="AJ128" s="11"/>
      <c r="AK128" s="52" t="s">
        <v>125</v>
      </c>
      <c r="AL128" s="52" t="s">
        <v>125</v>
      </c>
      <c r="AM128" s="52" t="s">
        <v>125</v>
      </c>
      <c r="AN128" s="52" t="s">
        <v>125</v>
      </c>
      <c r="AO128" s="52" t="s">
        <v>125</v>
      </c>
      <c r="AP128" s="52" t="s">
        <v>125</v>
      </c>
      <c r="AQ128" s="52" t="s">
        <v>125</v>
      </c>
      <c r="AR128" s="52" t="s">
        <v>125</v>
      </c>
      <c r="AS128" s="52" t="s">
        <v>125</v>
      </c>
      <c r="AT128" s="52" t="s">
        <v>125</v>
      </c>
      <c r="AU128" s="52" t="s">
        <v>125</v>
      </c>
      <c r="AV128" s="52" t="s">
        <v>125</v>
      </c>
      <c r="AW128" s="9"/>
      <c r="AX128" s="14" t="str">
        <f>HLOOKUP(AX127,AK127:AV128,2)</f>
        <v>n.s.</v>
      </c>
      <c r="AY128" s="61">
        <f>AY127*100/AY126/100</f>
        <v>5.9687486264206641E-2</v>
      </c>
    </row>
    <row r="129" spans="1:51" ht="15.5" x14ac:dyDescent="0.35">
      <c r="J129" s="24">
        <v>52.142857142857146</v>
      </c>
      <c r="K129" s="24">
        <v>53.571428571428569</v>
      </c>
      <c r="L129" s="24">
        <v>48.201438848920866</v>
      </c>
      <c r="N129" s="9"/>
      <c r="T129" s="49"/>
      <c r="U129" s="47">
        <f>MAX(J129:S129)</f>
        <v>53.571428571428569</v>
      </c>
      <c r="V129" s="57">
        <f>AVERAGE(J129:S129)</f>
        <v>51.305241521068865</v>
      </c>
      <c r="AJ129" s="34" t="s">
        <v>127</v>
      </c>
      <c r="AK129" s="24">
        <v>50.724637681159422</v>
      </c>
      <c r="AL129" s="24">
        <v>53.571428571428569</v>
      </c>
      <c r="AM129" s="24">
        <v>55.714285714285715</v>
      </c>
      <c r="AN129" s="24">
        <v>53.571428571428569</v>
      </c>
      <c r="AO129" s="24">
        <v>53.237410071942449</v>
      </c>
      <c r="AP129" s="24">
        <v>52.142857142857146</v>
      </c>
      <c r="AQ129" s="24">
        <v>52.857142857142854</v>
      </c>
      <c r="AR129" s="24">
        <v>50.714285714285715</v>
      </c>
      <c r="AS129" s="24">
        <v>46.715328467153284</v>
      </c>
      <c r="AT129" s="24">
        <v>48.201438848920866</v>
      </c>
      <c r="AU129" s="24">
        <v>48.920863309352519</v>
      </c>
      <c r="AV129" s="24">
        <v>46.762589928057551</v>
      </c>
      <c r="AW129" s="9"/>
      <c r="AX129" s="47">
        <f>MAX(AK129:AV129)</f>
        <v>55.714285714285715</v>
      </c>
      <c r="AY129" s="57">
        <f>AVERAGE(AK129:AV129)</f>
        <v>51.094474739834546</v>
      </c>
    </row>
    <row r="130" spans="1:51" x14ac:dyDescent="0.35">
      <c r="J130" t="s">
        <v>125</v>
      </c>
      <c r="K130" t="s">
        <v>125</v>
      </c>
      <c r="L130" t="s">
        <v>125</v>
      </c>
      <c r="N130" s="9"/>
      <c r="T130" s="49"/>
      <c r="U130" s="48" t="str">
        <f>HLOOKUP(U129,J129:L130,2)</f>
        <v>n.s.</v>
      </c>
      <c r="V130" s="65">
        <f>STDEV(J129:S129)</f>
        <v>2.7812582318722985</v>
      </c>
      <c r="AJ130" s="11"/>
      <c r="AK130" t="s">
        <v>125</v>
      </c>
      <c r="AL130" t="s">
        <v>125</v>
      </c>
      <c r="AM130" t="s">
        <v>125</v>
      </c>
      <c r="AN130" t="s">
        <v>125</v>
      </c>
      <c r="AO130" t="s">
        <v>125</v>
      </c>
      <c r="AP130" t="s">
        <v>125</v>
      </c>
      <c r="AQ130" t="s">
        <v>125</v>
      </c>
      <c r="AR130" t="s">
        <v>125</v>
      </c>
      <c r="AS130" t="s">
        <v>125</v>
      </c>
      <c r="AT130" t="s">
        <v>125</v>
      </c>
      <c r="AU130" t="s">
        <v>125</v>
      </c>
      <c r="AV130" t="s">
        <v>125</v>
      </c>
      <c r="AW130" s="9"/>
      <c r="AX130" s="48" t="str">
        <f>HLOOKUP(AX129,AK129:AV130,2)</f>
        <v>n.s.</v>
      </c>
      <c r="AY130" s="65">
        <f>STDEV(AK129:AV129)</f>
        <v>2.9190478672099358</v>
      </c>
    </row>
    <row r="131" spans="1:51" x14ac:dyDescent="0.35">
      <c r="N131" s="9"/>
      <c r="O131" s="10"/>
      <c r="T131" s="49"/>
      <c r="U131" s="49"/>
      <c r="V131" s="66">
        <f>V130*100/V129/100</f>
        <v>5.4210021226196836E-2</v>
      </c>
      <c r="AJ131" s="11"/>
      <c r="AK131" s="11"/>
      <c r="AL131" s="11"/>
      <c r="AM131" s="11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49"/>
      <c r="AY131" s="66">
        <f>AY130*100/AY129/100</f>
        <v>5.7130401713165517E-2</v>
      </c>
    </row>
    <row r="132" spans="1:51" x14ac:dyDescent="0.35">
      <c r="A132" t="s">
        <v>40</v>
      </c>
      <c r="B132" t="s">
        <v>56</v>
      </c>
      <c r="D132" t="s">
        <v>102</v>
      </c>
    </row>
    <row r="133" spans="1:51" s="2" customFormat="1" ht="26" x14ac:dyDescent="0.6">
      <c r="A133" s="1" t="s">
        <v>0</v>
      </c>
      <c r="B133" s="1"/>
      <c r="C133" s="1"/>
      <c r="D133" s="1"/>
      <c r="E133" s="1"/>
      <c r="F133" s="1"/>
      <c r="G133" s="1"/>
      <c r="J133" s="3" t="s">
        <v>1</v>
      </c>
      <c r="K133" s="1"/>
      <c r="L133" s="1"/>
      <c r="M133" s="1"/>
      <c r="N133" s="1"/>
      <c r="O133" s="1"/>
      <c r="P133" s="1"/>
      <c r="Q133" s="1"/>
      <c r="R133" s="1"/>
      <c r="S133" s="1"/>
      <c r="V133" s="4"/>
      <c r="W133" s="4"/>
      <c r="X133" s="4"/>
      <c r="Y133" s="5" t="s">
        <v>2</v>
      </c>
      <c r="Z133" s="1"/>
      <c r="AA133" s="1"/>
      <c r="AB133" s="5"/>
      <c r="AC133" s="5"/>
      <c r="AD133" s="5"/>
      <c r="AE133" s="5"/>
      <c r="AF133" s="5"/>
      <c r="AH133" s="6"/>
      <c r="AJ133" s="5" t="s">
        <v>3</v>
      </c>
      <c r="AK133" s="7"/>
      <c r="AL133" s="7"/>
      <c r="AM133" s="8"/>
      <c r="AN133" s="8"/>
      <c r="AO133" s="8"/>
      <c r="AP133" s="1"/>
      <c r="AQ133" s="1"/>
      <c r="AR133" s="3"/>
      <c r="AS133" s="3"/>
      <c r="AT133" s="3"/>
      <c r="AU133" s="3"/>
      <c r="AV133" s="3"/>
      <c r="AW133" s="4"/>
      <c r="AX133" s="4"/>
    </row>
    <row r="134" spans="1:51" x14ac:dyDescent="0.35">
      <c r="A134" t="s">
        <v>117</v>
      </c>
      <c r="G134" s="9"/>
      <c r="J134" s="9"/>
      <c r="K134" s="9" t="s">
        <v>4</v>
      </c>
      <c r="O134" s="10"/>
      <c r="V134" s="9"/>
      <c r="W134" s="9"/>
      <c r="X134" s="9"/>
      <c r="AB134" s="11"/>
      <c r="AC134" s="11"/>
      <c r="AD134" s="11"/>
      <c r="AE134" s="11"/>
      <c r="AF134" s="11"/>
      <c r="AH134" s="11"/>
      <c r="AI134" s="11"/>
      <c r="AJ134" s="9"/>
      <c r="AK134" s="9" t="s">
        <v>27</v>
      </c>
      <c r="AL134" s="9"/>
      <c r="AM134" s="9"/>
      <c r="AN134" s="9"/>
      <c r="AO134" s="12" t="s">
        <v>28</v>
      </c>
      <c r="AP134" s="12"/>
      <c r="AQ134" s="12"/>
      <c r="AR134" s="12"/>
      <c r="AS134" s="13" t="s">
        <v>29</v>
      </c>
      <c r="AT134" s="13"/>
      <c r="AU134" s="13"/>
      <c r="AV134" s="13"/>
      <c r="AW134" s="9"/>
      <c r="AX134" s="9"/>
    </row>
    <row r="135" spans="1:51" x14ac:dyDescent="0.35">
      <c r="A135" t="s">
        <v>5</v>
      </c>
      <c r="B135" t="s">
        <v>6</v>
      </c>
      <c r="C135" t="s">
        <v>7</v>
      </c>
      <c r="D135" t="s">
        <v>8</v>
      </c>
      <c r="E135" t="s">
        <v>9</v>
      </c>
      <c r="F135" t="s">
        <v>10</v>
      </c>
      <c r="G135" t="s">
        <v>11</v>
      </c>
      <c r="J135" s="9" t="s">
        <v>12</v>
      </c>
      <c r="K135" s="9" t="s">
        <v>13</v>
      </c>
      <c r="L135" s="9" t="s">
        <v>14</v>
      </c>
      <c r="O135" s="10"/>
      <c r="V135" s="9"/>
      <c r="W135" s="9"/>
      <c r="X135" s="9"/>
      <c r="Y135" s="11" t="s">
        <v>5</v>
      </c>
      <c r="Z135" s="11" t="s">
        <v>15</v>
      </c>
      <c r="AA135" s="11" t="s">
        <v>16</v>
      </c>
      <c r="AB135" s="11" t="s">
        <v>17</v>
      </c>
      <c r="AC135" s="11" t="s">
        <v>18</v>
      </c>
      <c r="AD135" s="11"/>
      <c r="AE135" s="11"/>
      <c r="AF135" s="11"/>
      <c r="AH135" s="11"/>
      <c r="AI135" s="11"/>
      <c r="AJ135" s="9" t="s">
        <v>5</v>
      </c>
      <c r="AK135" s="54" t="s">
        <v>120</v>
      </c>
      <c r="AL135" s="54" t="s">
        <v>121</v>
      </c>
      <c r="AM135" s="54" t="s">
        <v>122</v>
      </c>
      <c r="AN135" s="54" t="s">
        <v>123</v>
      </c>
      <c r="AO135" s="54" t="s">
        <v>120</v>
      </c>
      <c r="AP135" s="54" t="s">
        <v>121</v>
      </c>
      <c r="AQ135" s="54" t="s">
        <v>122</v>
      </c>
      <c r="AR135" s="54" t="s">
        <v>123</v>
      </c>
      <c r="AS135" s="54" t="s">
        <v>120</v>
      </c>
      <c r="AT135" s="54" t="s">
        <v>121</v>
      </c>
      <c r="AU135" s="54" t="s">
        <v>122</v>
      </c>
      <c r="AV135" s="54" t="s">
        <v>123</v>
      </c>
      <c r="AW135" s="9"/>
      <c r="AX135" s="9"/>
    </row>
    <row r="136" spans="1:51" x14ac:dyDescent="0.35">
      <c r="A136" t="s">
        <v>19</v>
      </c>
      <c r="B136" s="14">
        <v>0.88918826133253026</v>
      </c>
      <c r="C136" s="14">
        <v>0.92620212909902644</v>
      </c>
      <c r="D136" s="14"/>
      <c r="E136" s="14">
        <v>0.92951372137463883</v>
      </c>
      <c r="F136" s="14"/>
      <c r="G136" s="14"/>
      <c r="H136" s="89">
        <f>MAX(B136:G136)</f>
        <v>0.92951372137463883</v>
      </c>
      <c r="J136" s="15">
        <v>7.1743943664607124E-2</v>
      </c>
      <c r="K136" s="15">
        <v>-2.1448072257727636E-2</v>
      </c>
      <c r="L136" s="15">
        <v>0.22318078034140404</v>
      </c>
      <c r="O136" s="10"/>
      <c r="V136" s="9"/>
      <c r="W136" s="9"/>
      <c r="X136" s="9"/>
      <c r="Y136" s="11" t="s">
        <v>19</v>
      </c>
      <c r="Z136" s="16">
        <v>0.92570878738152129</v>
      </c>
      <c r="AA136" s="16">
        <v>0.92664665076974251</v>
      </c>
      <c r="AB136" s="16">
        <v>0.95112488843328091</v>
      </c>
      <c r="AC136" s="16"/>
      <c r="AD136" s="11"/>
      <c r="AE136" s="11"/>
      <c r="AF136" s="11"/>
      <c r="AG136" s="89">
        <f>MAX(Z136:AF136)</f>
        <v>0.95112488843328091</v>
      </c>
      <c r="AH136" s="11"/>
      <c r="AI136" s="11"/>
      <c r="AJ136" s="9" t="s">
        <v>19</v>
      </c>
      <c r="AK136" s="15">
        <v>7.9048468122423124E-2</v>
      </c>
      <c r="AL136" s="15">
        <v>-0.13576590817341769</v>
      </c>
      <c r="AM136" s="15">
        <v>7.3356439324967451E-2</v>
      </c>
      <c r="AN136" s="15">
        <v>7.1743943664607124E-2</v>
      </c>
      <c r="AO136" s="15">
        <v>-1.1001849019585562E-2</v>
      </c>
      <c r="AP136" s="15">
        <v>-0.16535982521735265</v>
      </c>
      <c r="AQ136" s="15">
        <v>-2.1942677267113346E-2</v>
      </c>
      <c r="AR136" s="15">
        <v>-2.1448072257727636E-2</v>
      </c>
      <c r="AS136" s="15">
        <v>0.2474267573531552</v>
      </c>
      <c r="AT136" s="15">
        <v>0.18406375212815759</v>
      </c>
      <c r="AU136" s="15">
        <v>0.20579238945957479</v>
      </c>
      <c r="AV136" s="15">
        <v>0.22318078034140404</v>
      </c>
      <c r="AW136" s="9"/>
      <c r="AX136" s="9"/>
    </row>
    <row r="137" spans="1:51" s="17" customFormat="1" ht="15.5" x14ac:dyDescent="0.35">
      <c r="A137" s="17" t="s">
        <v>20</v>
      </c>
      <c r="B137" s="18">
        <v>0.79065576409156813</v>
      </c>
      <c r="C137" s="18">
        <v>0.85785038394756963</v>
      </c>
      <c r="D137" s="18"/>
      <c r="E137" s="18">
        <v>0.86399575822372976</v>
      </c>
      <c r="F137" s="18"/>
      <c r="G137" s="18"/>
      <c r="I137" s="24">
        <f>AVERAGE(B138:G138)</f>
        <v>83.750063542095589</v>
      </c>
      <c r="J137" s="19">
        <v>5.1471934525503206E-3</v>
      </c>
      <c r="K137" s="19">
        <v>4.6001980357270587E-4</v>
      </c>
      <c r="L137" s="19">
        <v>4.980966071379804E-2</v>
      </c>
      <c r="O137" s="20"/>
      <c r="V137" s="55">
        <f>AVERAGE(J138:S138)</f>
        <v>1.8472291323307022</v>
      </c>
      <c r="W137" s="21"/>
      <c r="X137" s="21"/>
      <c r="Y137" s="22" t="s">
        <v>20</v>
      </c>
      <c r="Z137" s="23">
        <v>0.85693675903536659</v>
      </c>
      <c r="AA137" s="23">
        <v>0.8586740153827811</v>
      </c>
      <c r="AB137" s="23">
        <v>0.9046385533972211</v>
      </c>
      <c r="AC137" s="23"/>
      <c r="AD137" s="22"/>
      <c r="AE137" s="22"/>
      <c r="AF137" s="22"/>
      <c r="AH137" s="42">
        <f>AVERAGE(Z138:AF138)</f>
        <v>87.341644260512297</v>
      </c>
      <c r="AI137" s="22"/>
      <c r="AJ137" s="21" t="s">
        <v>20</v>
      </c>
      <c r="AK137" s="19">
        <v>6.2486603125017446E-3</v>
      </c>
      <c r="AL137" s="19">
        <v>1.8432381822152885E-2</v>
      </c>
      <c r="AM137" s="19">
        <v>5.381167190437631E-3</v>
      </c>
      <c r="AN137" s="19">
        <v>5.1471934525503206E-3</v>
      </c>
      <c r="AO137" s="19">
        <v>1.2104068184975578E-4</v>
      </c>
      <c r="AP137" s="19">
        <v>2.7343871795913417E-2</v>
      </c>
      <c r="AQ137" s="19">
        <v>4.814810856486928E-4</v>
      </c>
      <c r="AR137" s="19">
        <v>4.6001980357270587E-4</v>
      </c>
      <c r="AS137" s="19">
        <v>6.1220000254297142E-2</v>
      </c>
      <c r="AT137" s="19">
        <v>3.3879464847495835E-2</v>
      </c>
      <c r="AU137" s="19">
        <v>4.2350507559481311E-2</v>
      </c>
      <c r="AV137" s="19">
        <v>4.980966071379804E-2</v>
      </c>
      <c r="AW137" s="21"/>
      <c r="AX137" s="21"/>
      <c r="AY137" s="55">
        <f>AVERAGE(AK138:AV138)</f>
        <v>2.0906287459974959</v>
      </c>
    </row>
    <row r="138" spans="1:51" s="25" customFormat="1" ht="15.5" x14ac:dyDescent="0.35">
      <c r="A138" s="24" t="s">
        <v>21</v>
      </c>
      <c r="B138" s="24">
        <v>79.065576409156819</v>
      </c>
      <c r="C138" s="24">
        <v>85.785038394756967</v>
      </c>
      <c r="D138" s="24"/>
      <c r="E138" s="24">
        <v>86.399575822372981</v>
      </c>
      <c r="F138" s="24"/>
      <c r="G138" s="24"/>
      <c r="H138" s="25">
        <f>MAX(B138:G138)</f>
        <v>86.399575822372981</v>
      </c>
      <c r="I138" s="29">
        <f>STDEV(B138:G138)</f>
        <v>4.0685044963090427</v>
      </c>
      <c r="J138" s="24">
        <v>0.51471934525503205</v>
      </c>
      <c r="K138" s="24">
        <v>4.6001980357270586E-2</v>
      </c>
      <c r="L138" s="24">
        <v>4.9809660713798039</v>
      </c>
      <c r="N138" s="26"/>
      <c r="O138" s="27"/>
      <c r="U138" s="25">
        <f>MAX(J138:S138)</f>
        <v>4.9809660713798039</v>
      </c>
      <c r="V138" s="60">
        <f>STDEV(J138:S138)</f>
        <v>2.7239960342133029</v>
      </c>
      <c r="W138" s="26"/>
      <c r="X138" s="26"/>
      <c r="Y138" s="25" t="s">
        <v>21</v>
      </c>
      <c r="Z138" s="24">
        <v>85.693675903536658</v>
      </c>
      <c r="AA138" s="24">
        <v>85.867401538278116</v>
      </c>
      <c r="AB138" s="24">
        <v>90.463855339722116</v>
      </c>
      <c r="AC138" s="24"/>
      <c r="AD138" s="28"/>
      <c r="AE138" s="29"/>
      <c r="AF138" s="29"/>
      <c r="AG138" s="25">
        <f>MAX(Z138:AF138)</f>
        <v>90.463855339722116</v>
      </c>
      <c r="AH138" s="29">
        <f>STDEV(Z138:AF138)</f>
        <v>2.7053089779906823</v>
      </c>
      <c r="AI138" s="29"/>
      <c r="AJ138" s="26" t="s">
        <v>21</v>
      </c>
      <c r="AK138" s="24">
        <v>0.62486603125017448</v>
      </c>
      <c r="AL138" s="24">
        <v>1.8432381822152886</v>
      </c>
      <c r="AM138" s="24">
        <v>0.53811671904376313</v>
      </c>
      <c r="AN138" s="24">
        <v>0.51471934525503205</v>
      </c>
      <c r="AO138" s="24">
        <v>1.2104068184975577E-2</v>
      </c>
      <c r="AP138" s="24">
        <v>2.7343871795913417</v>
      </c>
      <c r="AQ138" s="24">
        <v>4.8148108564869278E-2</v>
      </c>
      <c r="AR138" s="24">
        <v>4.6001980357270586E-2</v>
      </c>
      <c r="AS138" s="24">
        <v>6.1220000254297142</v>
      </c>
      <c r="AT138" s="24">
        <v>3.3879464847495835</v>
      </c>
      <c r="AU138" s="24">
        <v>4.235050755948131</v>
      </c>
      <c r="AV138" s="24">
        <v>4.9809660713798039</v>
      </c>
      <c r="AW138" s="26"/>
      <c r="AX138" s="26">
        <f>MAX(AK138:AV138)</f>
        <v>6.1220000254297142</v>
      </c>
      <c r="AY138" s="60">
        <f>STDEV(AK138:AV138)</f>
        <v>2.1548664860877422</v>
      </c>
    </row>
    <row r="139" spans="1:51" x14ac:dyDescent="0.35">
      <c r="A139" s="14" t="s">
        <v>111</v>
      </c>
      <c r="B139" s="14">
        <v>1.2288801798015768E-19</v>
      </c>
      <c r="C139" s="14">
        <v>4.1448573909257295E-24</v>
      </c>
      <c r="D139" s="14"/>
      <c r="E139" s="14">
        <v>1.2805700468264249E-24</v>
      </c>
      <c r="F139" s="14"/>
      <c r="G139" s="15"/>
      <c r="H139" s="14">
        <f>HLOOKUP(H138,B138:G139,2)</f>
        <v>1.2805700468264249E-24</v>
      </c>
      <c r="I139" s="56">
        <f>I138*100/I137/100</f>
        <v>4.8579121307341773E-2</v>
      </c>
      <c r="J139" s="14">
        <v>0.56397841610381083</v>
      </c>
      <c r="K139" s="14">
        <v>0.86322058717822614</v>
      </c>
      <c r="L139" s="14">
        <v>7.1658650746677433E-2</v>
      </c>
      <c r="N139" s="9"/>
      <c r="O139" s="30"/>
      <c r="P139" s="14"/>
      <c r="Q139" s="14"/>
      <c r="R139" s="14"/>
      <c r="S139" s="14"/>
      <c r="T139" s="14"/>
      <c r="U139" s="14">
        <f>HLOOKUP(U138,J138:L139,2)</f>
        <v>7.1658650746677433E-2</v>
      </c>
      <c r="V139" s="61">
        <f>V138*100/V137/100</f>
        <v>1.4746389533042707</v>
      </c>
      <c r="W139" s="15"/>
      <c r="X139" s="15"/>
      <c r="Y139" s="14" t="s">
        <v>111</v>
      </c>
      <c r="Z139" s="16">
        <v>1.8417483844728875E-24</v>
      </c>
      <c r="AA139" s="16">
        <v>3.5516701652213719E-24</v>
      </c>
      <c r="AB139" s="16">
        <v>3.1459201673463822E-29</v>
      </c>
      <c r="AC139" s="16"/>
      <c r="AD139" s="43"/>
      <c r="AE139" s="16"/>
      <c r="AF139" s="16"/>
      <c r="AG139" s="14">
        <f>HLOOKUP(AG138,AA138:AF139,2)</f>
        <v>3.1459201673463822E-29</v>
      </c>
      <c r="AH139" s="56">
        <f>AH138*100/AH137/100</f>
        <v>3.0973872783086234E-2</v>
      </c>
      <c r="AI139" s="31"/>
      <c r="AJ139" s="9" t="s">
        <v>111</v>
      </c>
      <c r="AK139" s="14">
        <v>0.56251491823674815</v>
      </c>
      <c r="AL139" s="14">
        <v>0.32299298900067519</v>
      </c>
      <c r="AM139" s="14">
        <v>0.5910653152641403</v>
      </c>
      <c r="AN139" s="14">
        <v>0.59926943964296964</v>
      </c>
      <c r="AO139" s="14">
        <v>0.93645979886467767</v>
      </c>
      <c r="AP139" s="14">
        <v>0.23210420044185323</v>
      </c>
      <c r="AQ139" s="14">
        <v>0.87365896297467682</v>
      </c>
      <c r="AR139" s="14">
        <v>0.87648432412273203</v>
      </c>
      <c r="AS139" s="14">
        <v>6.5986881931521413E-2</v>
      </c>
      <c r="AT139" s="14">
        <v>0.17855238483546368</v>
      </c>
      <c r="AU139" s="14">
        <v>0.12810590259999313</v>
      </c>
      <c r="AV139" s="14">
        <v>9.8251343153527987E-2</v>
      </c>
      <c r="AW139" s="15"/>
      <c r="AX139" s="14">
        <f>HLOOKUP(AX138,AK138:AV139,2)</f>
        <v>6.5986881931521413E-2</v>
      </c>
      <c r="AY139" s="61">
        <f>AY138*100/AY137/100</f>
        <v>1.0307265171844735</v>
      </c>
    </row>
    <row r="140" spans="1:51" x14ac:dyDescent="0.35">
      <c r="G140" s="9"/>
      <c r="I140" s="9"/>
      <c r="N140" s="9"/>
      <c r="O140" s="30"/>
      <c r="P140" s="14"/>
      <c r="Q140" s="14"/>
      <c r="R140" s="14"/>
      <c r="S140" s="14"/>
      <c r="T140" s="14"/>
      <c r="U140" s="14"/>
      <c r="V140" s="15"/>
      <c r="W140" s="15"/>
      <c r="X140" s="15"/>
      <c r="Z140" s="11"/>
      <c r="AA140" s="11"/>
      <c r="AB140" s="11"/>
      <c r="AC140" s="11"/>
      <c r="AD140" s="31"/>
      <c r="AE140" s="16"/>
      <c r="AF140" s="16"/>
      <c r="AH140" s="11"/>
      <c r="AI140" s="31"/>
      <c r="AJ140" s="16"/>
      <c r="AK140" s="16"/>
      <c r="AL140" s="16"/>
      <c r="AM140" s="16"/>
      <c r="AN140" s="15"/>
      <c r="AO140" s="9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2" customFormat="1" ht="26" x14ac:dyDescent="0.6">
      <c r="A141" s="2" t="s">
        <v>22</v>
      </c>
      <c r="J141" s="4" t="s">
        <v>147</v>
      </c>
      <c r="K141"/>
      <c r="L141"/>
      <c r="M141"/>
      <c r="N141" s="4"/>
      <c r="O141" s="32"/>
      <c r="V141" s="4"/>
      <c r="W141" s="4"/>
      <c r="X141" s="4"/>
      <c r="Y141" s="6" t="s">
        <v>24</v>
      </c>
      <c r="Z141" s="6"/>
      <c r="AA141" s="6"/>
      <c r="AB141" s="6"/>
      <c r="AC141" s="6"/>
      <c r="AD141" s="4"/>
      <c r="AE141" s="4"/>
      <c r="AF141" s="4"/>
      <c r="AH141" s="6"/>
      <c r="AI141" s="6"/>
      <c r="AJ141" s="6" t="s">
        <v>148</v>
      </c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/>
      <c r="AV141" s="4"/>
      <c r="AW141" s="4"/>
      <c r="AX141" s="4"/>
    </row>
    <row r="142" spans="1:51" x14ac:dyDescent="0.35">
      <c r="A142" t="s">
        <v>26</v>
      </c>
      <c r="J142" s="9"/>
      <c r="K142" s="9" t="s">
        <v>4</v>
      </c>
      <c r="L142" s="9"/>
      <c r="N142" s="9"/>
      <c r="O142" s="10"/>
      <c r="V142" s="9"/>
      <c r="W142" s="9"/>
      <c r="X142" s="9"/>
      <c r="Y142" s="11" t="s">
        <v>26</v>
      </c>
      <c r="Z142" s="11"/>
      <c r="AA142" s="11"/>
      <c r="AB142" s="11"/>
      <c r="AC142" s="11"/>
      <c r="AD142" s="9"/>
      <c r="AE142" s="9"/>
      <c r="AF142" s="9"/>
      <c r="AH142" s="16"/>
      <c r="AI142" s="11"/>
      <c r="AJ142" s="11"/>
      <c r="AK142" s="9" t="s">
        <v>27</v>
      </c>
      <c r="AL142" s="9"/>
      <c r="AM142" s="9"/>
      <c r="AN142" s="9"/>
      <c r="AO142" s="12" t="s">
        <v>28</v>
      </c>
      <c r="AP142" s="12"/>
      <c r="AQ142" s="12"/>
      <c r="AR142" s="12"/>
      <c r="AS142" s="13" t="s">
        <v>29</v>
      </c>
      <c r="AT142" s="13"/>
      <c r="AU142" s="13"/>
      <c r="AV142" s="13"/>
      <c r="AW142" s="9"/>
      <c r="AX142" s="9"/>
    </row>
    <row r="143" spans="1:51" x14ac:dyDescent="0.35">
      <c r="B143" t="s">
        <v>6</v>
      </c>
      <c r="C143" t="s">
        <v>7</v>
      </c>
      <c r="D143" t="s">
        <v>8</v>
      </c>
      <c r="E143" t="s">
        <v>9</v>
      </c>
      <c r="F143" t="s">
        <v>35</v>
      </c>
      <c r="G143" t="s">
        <v>11</v>
      </c>
      <c r="J143" s="9" t="s">
        <v>12</v>
      </c>
      <c r="K143" s="9" t="s">
        <v>30</v>
      </c>
      <c r="L143" s="9" t="s">
        <v>31</v>
      </c>
      <c r="N143" s="9"/>
      <c r="V143" s="9"/>
      <c r="W143" s="9"/>
      <c r="X143" s="9"/>
      <c r="Y143" s="11"/>
      <c r="Z143" s="11" t="s">
        <v>15</v>
      </c>
      <c r="AA143" s="11" t="s">
        <v>16</v>
      </c>
      <c r="AB143" s="11" t="s">
        <v>17</v>
      </c>
      <c r="AC143" s="11" t="s">
        <v>18</v>
      </c>
      <c r="AD143" s="9"/>
      <c r="AE143" s="9"/>
      <c r="AF143" s="9"/>
      <c r="AH143" s="16"/>
      <c r="AI143" s="11"/>
      <c r="AJ143" s="11"/>
      <c r="AK143" s="54" t="s">
        <v>120</v>
      </c>
      <c r="AL143" s="54" t="s">
        <v>121</v>
      </c>
      <c r="AM143" s="54" t="s">
        <v>122</v>
      </c>
      <c r="AN143" s="54" t="s">
        <v>123</v>
      </c>
      <c r="AO143" s="54" t="s">
        <v>120</v>
      </c>
      <c r="AP143" s="54" t="s">
        <v>121</v>
      </c>
      <c r="AQ143" s="54" t="s">
        <v>122</v>
      </c>
      <c r="AR143" s="54" t="s">
        <v>123</v>
      </c>
      <c r="AS143" s="54" t="s">
        <v>120</v>
      </c>
      <c r="AT143" s="54" t="s">
        <v>121</v>
      </c>
      <c r="AU143" s="54" t="s">
        <v>122</v>
      </c>
      <c r="AV143" s="54" t="s">
        <v>123</v>
      </c>
      <c r="AW143" s="9"/>
      <c r="AX143" s="9"/>
    </row>
    <row r="144" spans="1:51" x14ac:dyDescent="0.35">
      <c r="A144" s="30" t="s">
        <v>32</v>
      </c>
      <c r="B144">
        <v>43</v>
      </c>
      <c r="C144">
        <v>44</v>
      </c>
      <c r="E144">
        <v>53</v>
      </c>
      <c r="J144" s="9">
        <v>55</v>
      </c>
      <c r="K144" s="9">
        <v>54</v>
      </c>
      <c r="L144" s="9">
        <v>55</v>
      </c>
      <c r="N144" s="9"/>
      <c r="V144" s="9"/>
      <c r="W144" s="9"/>
      <c r="X144" s="9"/>
      <c r="Y144" s="31" t="s">
        <v>32</v>
      </c>
      <c r="Z144" s="11">
        <v>44</v>
      </c>
      <c r="AA144" s="11">
        <v>53</v>
      </c>
      <c r="AB144" s="11">
        <v>54</v>
      </c>
      <c r="AC144" s="11"/>
      <c r="AD144" s="9"/>
      <c r="AE144" s="9"/>
      <c r="AF144" s="9"/>
      <c r="AH144" s="11"/>
      <c r="AI144" s="11"/>
      <c r="AJ144" s="33" t="s">
        <v>32</v>
      </c>
      <c r="AK144" s="9">
        <v>55</v>
      </c>
      <c r="AL144" s="9">
        <v>54</v>
      </c>
      <c r="AM144" s="9">
        <v>55</v>
      </c>
      <c r="AN144" s="9">
        <v>55</v>
      </c>
      <c r="AO144" s="9">
        <v>54</v>
      </c>
      <c r="AP144" s="9">
        <v>53</v>
      </c>
      <c r="AQ144" s="9">
        <v>54</v>
      </c>
      <c r="AR144" s="9">
        <v>54</v>
      </c>
      <c r="AS144" s="9">
        <v>55</v>
      </c>
      <c r="AT144" s="9">
        <v>54</v>
      </c>
      <c r="AU144" s="9">
        <v>55</v>
      </c>
      <c r="AV144" s="9">
        <v>55</v>
      </c>
      <c r="AW144" s="9"/>
      <c r="AX144" s="9"/>
    </row>
    <row r="145" spans="1:51" ht="15.5" x14ac:dyDescent="0.35">
      <c r="A145" s="30" t="s">
        <v>33</v>
      </c>
      <c r="B145">
        <v>30</v>
      </c>
      <c r="C145">
        <v>33</v>
      </c>
      <c r="E145">
        <v>41</v>
      </c>
      <c r="I145" s="24">
        <f>AVERAGE(B146:G146)</f>
        <v>74.041977475500957</v>
      </c>
      <c r="J145" s="9">
        <v>29</v>
      </c>
      <c r="K145" s="9">
        <v>26</v>
      </c>
      <c r="L145" s="9">
        <v>27</v>
      </c>
      <c r="N145" s="9"/>
      <c r="V145" s="55">
        <f>AVERAGE(J146:S146)</f>
        <v>49.988776655443324</v>
      </c>
      <c r="W145" s="9"/>
      <c r="X145" s="9"/>
      <c r="Y145" s="31" t="s">
        <v>33</v>
      </c>
      <c r="Z145" s="11">
        <v>33</v>
      </c>
      <c r="AA145" s="11">
        <v>43</v>
      </c>
      <c r="AB145" s="11">
        <v>42</v>
      </c>
      <c r="AC145" s="11"/>
      <c r="AD145" s="9"/>
      <c r="AE145" s="9"/>
      <c r="AF145" s="9"/>
      <c r="AH145" s="42">
        <f>AVERAGE(Z146:AF146)</f>
        <v>77.96995108315862</v>
      </c>
      <c r="AI145" s="11"/>
      <c r="AJ145" s="33" t="s">
        <v>33</v>
      </c>
      <c r="AK145" s="9">
        <v>28</v>
      </c>
      <c r="AL145" s="9">
        <v>29</v>
      </c>
      <c r="AM145" s="9">
        <v>30</v>
      </c>
      <c r="AN145" s="9">
        <v>29</v>
      </c>
      <c r="AO145" s="9">
        <v>27</v>
      </c>
      <c r="AP145" s="9">
        <v>26</v>
      </c>
      <c r="AQ145" s="9">
        <v>25</v>
      </c>
      <c r="AR145" s="9">
        <v>26</v>
      </c>
      <c r="AS145" s="9">
        <v>26</v>
      </c>
      <c r="AT145" s="9">
        <v>26</v>
      </c>
      <c r="AU145" s="9">
        <v>28</v>
      </c>
      <c r="AV145" s="9">
        <v>27</v>
      </c>
      <c r="AW145" s="9"/>
      <c r="AX145" s="9"/>
      <c r="AY145" s="55">
        <f>AVERAGE(AK146:AV146)</f>
        <v>50.067287127035549</v>
      </c>
    </row>
    <row r="146" spans="1:51" s="24" customFormat="1" ht="15.5" x14ac:dyDescent="0.35">
      <c r="A146" s="34" t="s">
        <v>34</v>
      </c>
      <c r="B146" s="24">
        <v>69.767441860465112</v>
      </c>
      <c r="C146" s="24">
        <v>75</v>
      </c>
      <c r="E146" s="24">
        <v>77.35849056603773</v>
      </c>
      <c r="H146" s="25">
        <f>MAX(B146:G146)</f>
        <v>77.35849056603773</v>
      </c>
      <c r="I146" s="29">
        <f>STDEV(B146:G146)</f>
        <v>3.8851461337611979</v>
      </c>
      <c r="J146" s="24">
        <v>52.727272727272727</v>
      </c>
      <c r="K146" s="24">
        <v>48.148148148148145</v>
      </c>
      <c r="L146" s="24">
        <v>49.090909090909093</v>
      </c>
      <c r="U146" s="25">
        <f>MAX(J146:S146)</f>
        <v>52.727272727272727</v>
      </c>
      <c r="V146" s="60">
        <f>STDEV(J146:S146)</f>
        <v>2.4179991936242842</v>
      </c>
      <c r="Y146" s="34" t="s">
        <v>34</v>
      </c>
      <c r="Z146" s="24">
        <v>75</v>
      </c>
      <c r="AA146" s="24">
        <v>81.132075471698116</v>
      </c>
      <c r="AB146" s="24">
        <v>77.777777777777771</v>
      </c>
      <c r="AG146" s="25">
        <f>MAX(Z146:AF146)</f>
        <v>81.132075471698116</v>
      </c>
      <c r="AH146" s="29">
        <f>STDEV(Z146:AF146)</f>
        <v>3.0705513075221798</v>
      </c>
      <c r="AJ146" s="34" t="s">
        <v>34</v>
      </c>
      <c r="AK146" s="24">
        <v>50.909090909090907</v>
      </c>
      <c r="AL146" s="24">
        <v>53.703703703703702</v>
      </c>
      <c r="AM146" s="24">
        <v>54.545454545454547</v>
      </c>
      <c r="AN146" s="24">
        <v>52.727272727272727</v>
      </c>
      <c r="AO146" s="24">
        <v>50</v>
      </c>
      <c r="AP146" s="24">
        <v>49.056603773584904</v>
      </c>
      <c r="AQ146" s="24">
        <v>46.296296296296298</v>
      </c>
      <c r="AR146" s="24">
        <v>48.148148148148145</v>
      </c>
      <c r="AS146" s="24">
        <v>47.272727272727273</v>
      </c>
      <c r="AT146" s="24">
        <v>48.148148148148145</v>
      </c>
      <c r="AU146" s="24">
        <v>50.909090909090907</v>
      </c>
      <c r="AV146" s="24">
        <v>49.090909090909093</v>
      </c>
      <c r="AX146" s="26">
        <f>MAX(AK146:AV146)</f>
        <v>54.545454545454547</v>
      </c>
      <c r="AY146" s="60">
        <f>STDEV(AK146:AV146)</f>
        <v>2.5786844335846388</v>
      </c>
    </row>
    <row r="147" spans="1:51" x14ac:dyDescent="0.35">
      <c r="A147" t="s">
        <v>119</v>
      </c>
      <c r="B147" s="52" t="str">
        <f>IF(B146&lt;(50+(1.654*50)/SQRT(B144)),"n.s.","")</f>
        <v/>
      </c>
      <c r="C147" s="52" t="str">
        <f>IF(C146&lt;(50+(1.654*50)/SQRT(C144)),"n.s.","")</f>
        <v/>
      </c>
      <c r="D147" s="52"/>
      <c r="E147" s="52" t="str">
        <f>IF(E146&lt;(50+(1.654*50)/SQRT(E144)),"n.s.","")</f>
        <v/>
      </c>
      <c r="H147" s="14" t="str">
        <f>HLOOKUP(H146,B146:G147,2)</f>
        <v/>
      </c>
      <c r="I147" s="56">
        <f>I146*100/I145/100</f>
        <v>5.2472209228160017E-2</v>
      </c>
      <c r="J147" s="52" t="s">
        <v>125</v>
      </c>
      <c r="K147" s="52" t="s">
        <v>125</v>
      </c>
      <c r="L147" s="52" t="s">
        <v>125</v>
      </c>
      <c r="N147" s="9"/>
      <c r="U147" s="14" t="str">
        <f>HLOOKUP(U146,J146:L147,2)</f>
        <v>n.s.</v>
      </c>
      <c r="V147" s="61">
        <f>V146*100/V145/100</f>
        <v>4.8370841524904291E-2</v>
      </c>
      <c r="W147" s="9"/>
      <c r="X147" s="9"/>
      <c r="Y147" t="s">
        <v>119</v>
      </c>
      <c r="Z147" s="52" t="str">
        <f>IF(Z146&lt;(50+(1.654*50)/SQRT(Z144)),"n.s.","")</f>
        <v/>
      </c>
      <c r="AA147" s="52" t="str">
        <f>IF(AA146&lt;(50+(1.654*50)/SQRT(AA144)),"n.s.","")</f>
        <v/>
      </c>
      <c r="AB147" s="52" t="str">
        <f>IF(AB146&lt;(50+(1.654*50)/SQRT(AB144)),"n.s.","")</f>
        <v/>
      </c>
      <c r="AG147" s="14" t="str">
        <f>HLOOKUP(AG146,Z146:AF147,2)</f>
        <v/>
      </c>
      <c r="AH147" s="56">
        <f>AH146*100/AH145/100</f>
        <v>3.9381213722287603E-2</v>
      </c>
      <c r="AI147" s="11"/>
      <c r="AJ147" s="11"/>
      <c r="AK147" s="52" t="s">
        <v>125</v>
      </c>
      <c r="AL147" s="52" t="s">
        <v>125</v>
      </c>
      <c r="AM147" s="52" t="s">
        <v>125</v>
      </c>
      <c r="AN147" s="52" t="s">
        <v>125</v>
      </c>
      <c r="AO147" s="52" t="s">
        <v>125</v>
      </c>
      <c r="AP147" s="52" t="s">
        <v>125</v>
      </c>
      <c r="AQ147" s="52" t="s">
        <v>125</v>
      </c>
      <c r="AR147" s="52" t="s">
        <v>125</v>
      </c>
      <c r="AS147" s="52" t="s">
        <v>125</v>
      </c>
      <c r="AT147" s="52" t="s">
        <v>125</v>
      </c>
      <c r="AU147" s="52" t="s">
        <v>125</v>
      </c>
      <c r="AV147" s="52" t="s">
        <v>125</v>
      </c>
      <c r="AW147" s="9"/>
      <c r="AX147" s="14" t="str">
        <f>HLOOKUP(AX146,AK146:AV147,2)</f>
        <v>n.s.</v>
      </c>
      <c r="AY147" s="61">
        <f>AY146*100/AY145/100</f>
        <v>5.1504377040476584E-2</v>
      </c>
    </row>
    <row r="148" spans="1:51" ht="15.5" x14ac:dyDescent="0.35">
      <c r="G148" s="9"/>
      <c r="J148" s="24">
        <v>47.272727272727273</v>
      </c>
      <c r="K148" s="24">
        <v>51.851851851851855</v>
      </c>
      <c r="L148" s="24">
        <v>50.909090909090907</v>
      </c>
      <c r="N148" s="9"/>
      <c r="T148" s="49"/>
      <c r="U148" s="47">
        <f>MAX(J148:S148)</f>
        <v>51.851851851851855</v>
      </c>
      <c r="V148" s="57">
        <f>AVERAGE(J148:S148)</f>
        <v>50.011223344556676</v>
      </c>
      <c r="W148" s="9"/>
      <c r="X148" s="9"/>
      <c r="AB148" s="11"/>
      <c r="AC148" s="11"/>
      <c r="AD148" s="11"/>
      <c r="AE148" s="11"/>
      <c r="AF148" s="11"/>
      <c r="AI148" s="11"/>
      <c r="AJ148" s="34" t="s">
        <v>127</v>
      </c>
      <c r="AK148" s="24">
        <v>49.090909090909093</v>
      </c>
      <c r="AL148" s="24">
        <v>46.296296296296298</v>
      </c>
      <c r="AM148" s="24">
        <v>45.454545454545453</v>
      </c>
      <c r="AN148" s="24">
        <v>47.272727272727273</v>
      </c>
      <c r="AO148" s="24">
        <v>50</v>
      </c>
      <c r="AP148" s="24">
        <v>50.943396226415096</v>
      </c>
      <c r="AQ148" s="24">
        <v>53.703703703703702</v>
      </c>
      <c r="AR148" s="24">
        <v>51.851851851851855</v>
      </c>
      <c r="AS148" s="24">
        <v>52.727272727272727</v>
      </c>
      <c r="AT148" s="24">
        <v>51.851851851851855</v>
      </c>
      <c r="AU148" s="24">
        <v>49.090909090909093</v>
      </c>
      <c r="AV148" s="24">
        <v>50.909090909090907</v>
      </c>
      <c r="AW148" s="9"/>
      <c r="AX148" s="47">
        <f>MAX(AK148:AV148)</f>
        <v>53.703703703703702</v>
      </c>
      <c r="AY148" s="57">
        <f>AVERAGE(AK148:AV148)</f>
        <v>49.932712872964451</v>
      </c>
    </row>
    <row r="149" spans="1:51" x14ac:dyDescent="0.35">
      <c r="B149" s="14"/>
      <c r="C149" s="14"/>
      <c r="D149" s="14"/>
      <c r="E149" s="14"/>
      <c r="F149" s="14"/>
      <c r="G149" s="14"/>
      <c r="J149" t="s">
        <v>125</v>
      </c>
      <c r="K149" t="s">
        <v>125</v>
      </c>
      <c r="L149" t="s">
        <v>125</v>
      </c>
      <c r="N149" s="9"/>
      <c r="T149" s="49"/>
      <c r="U149" s="48" t="str">
        <f>HLOOKUP(U148,J148:L149,2)</f>
        <v>n.s.</v>
      </c>
      <c r="V149" s="65">
        <f>STDEV(J148:S148)</f>
        <v>2.4179991936242842</v>
      </c>
      <c r="W149" s="9"/>
      <c r="X149" s="9"/>
      <c r="AB149" s="11"/>
      <c r="AC149" s="11"/>
      <c r="AD149" s="11"/>
      <c r="AE149" s="11"/>
      <c r="AF149" s="11"/>
      <c r="AG149" s="11"/>
      <c r="AH149" s="11"/>
      <c r="AI149" s="11"/>
      <c r="AJ149" s="11"/>
      <c r="AK149" t="s">
        <v>125</v>
      </c>
      <c r="AL149" t="s">
        <v>125</v>
      </c>
      <c r="AM149" t="s">
        <v>125</v>
      </c>
      <c r="AN149" t="s">
        <v>125</v>
      </c>
      <c r="AO149" t="s">
        <v>125</v>
      </c>
      <c r="AP149" t="s">
        <v>125</v>
      </c>
      <c r="AQ149" t="s">
        <v>125</v>
      </c>
      <c r="AR149" t="s">
        <v>125</v>
      </c>
      <c r="AS149" t="s">
        <v>125</v>
      </c>
      <c r="AT149" t="s">
        <v>125</v>
      </c>
      <c r="AU149" t="s">
        <v>125</v>
      </c>
      <c r="AV149" t="s">
        <v>125</v>
      </c>
      <c r="AW149" s="9"/>
      <c r="AX149" s="48" t="str">
        <f>HLOOKUP(AX148,AK148:AV149,2)</f>
        <v>n.s.</v>
      </c>
      <c r="AY149" s="65">
        <f>STDEV(AK148:AV148)</f>
        <v>2.5786844335846388</v>
      </c>
    </row>
    <row r="150" spans="1:51" x14ac:dyDescent="0.35">
      <c r="U150" s="49"/>
      <c r="V150" s="66">
        <f>V149*100/V148/100</f>
        <v>4.8349131093340159E-2</v>
      </c>
      <c r="AX150" s="49"/>
      <c r="AY150" s="66">
        <f>AY149*100/AY148/100</f>
        <v>5.1643187105518573E-2</v>
      </c>
    </row>
  </sheetData>
  <conditionalFormatting sqref="A9:G9 A17:G17 W17:AF17 W9:AF9 AZ9:XFD9 AZ17:XFD17 J17:T17 J9:T9 AI9:AW9 AI17:AW17">
    <cfRule type="dataBar" priority="7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{A3A825B8-5AC6-4EDB-B153-362D3E9EE273}</x14:id>
        </ext>
      </extLst>
    </cfRule>
  </conditionalFormatting>
  <conditionalFormatting sqref="A26 A34 W34:Y34 W26:Y26 AZ26:XFD26 AZ34:XFD34 M34:T34 M26:T26 AI26:AJ26 AI34:AJ34 AC26:AF26 AC34:AF34 AW26 AW34">
    <cfRule type="dataBar" priority="7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{220F6B73-66E2-4F3C-9105-8CECFA08E4E2}</x14:id>
        </ext>
      </extLst>
    </cfRule>
  </conditionalFormatting>
  <conditionalFormatting sqref="A43:G43 A51:G51 W51:AF51 W43:AF43 AZ43:XFD43 AZ51:XFD51 J51:T51 J43:T43 AI43:AW43 AI51:AW51">
    <cfRule type="dataBar" priority="7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{74324FCE-DC5F-4CB4-A312-3A9791A0275C}</x14:id>
        </ext>
      </extLst>
    </cfRule>
  </conditionalFormatting>
  <conditionalFormatting sqref="A60:G60 A68:G68 W68:AF68 W60:AF60 AZ60:XFD60 AZ68:XFD68 J68:T68 J60:T60 AI60:AW60 AI68:AW68">
    <cfRule type="dataBar" priority="7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{9C2BBDDF-A543-4890-AB70-E1012848D3CB}</x14:id>
        </ext>
      </extLst>
    </cfRule>
  </conditionalFormatting>
  <conditionalFormatting sqref="U9 U17">
    <cfRule type="dataBar" priority="7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{860F3B7A-6D09-476C-A500-99242A53EF8C}</x14:id>
        </ext>
      </extLst>
    </cfRule>
  </conditionalFormatting>
  <conditionalFormatting sqref="AX9 AX17">
    <cfRule type="dataBar" priority="7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{AAFF0E8A-7784-43B5-A9F1-DA17DD8E3462}</x14:id>
        </ext>
      </extLst>
    </cfRule>
  </conditionalFormatting>
  <conditionalFormatting sqref="AX26">
    <cfRule type="dataBar" priority="7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{71A95EEF-1500-4AA5-90DE-8E191CB8A7DE}</x14:id>
        </ext>
      </extLst>
    </cfRule>
  </conditionalFormatting>
  <conditionalFormatting sqref="AX34">
    <cfRule type="dataBar" priority="7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{5032277A-6B59-4609-92FA-F77406CB1098}</x14:id>
        </ext>
      </extLst>
    </cfRule>
  </conditionalFormatting>
  <conditionalFormatting sqref="AX43">
    <cfRule type="dataBar" priority="7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{2EF05D0D-397A-48EE-932B-D363EC13048B}</x14:id>
        </ext>
      </extLst>
    </cfRule>
  </conditionalFormatting>
  <conditionalFormatting sqref="AX51">
    <cfRule type="dataBar" priority="7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{046D084E-775D-4246-85DD-A81CCEE87B92}</x14:id>
        </ext>
      </extLst>
    </cfRule>
  </conditionalFormatting>
  <conditionalFormatting sqref="AX60">
    <cfRule type="dataBar" priority="7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{3FC56B6D-C672-4EEF-831B-45F156017CB2}</x14:id>
        </ext>
      </extLst>
    </cfRule>
  </conditionalFormatting>
  <conditionalFormatting sqref="AX68">
    <cfRule type="dataBar" priority="7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{804484CD-4186-48F4-8C83-D532A8508AA7}</x14:id>
        </ext>
      </extLst>
    </cfRule>
  </conditionalFormatting>
  <conditionalFormatting sqref="B10:G10">
    <cfRule type="cellIs" dxfId="397" priority="706" operator="greaterThan">
      <formula>0.05</formula>
    </cfRule>
  </conditionalFormatting>
  <conditionalFormatting sqref="Z10:AC10">
    <cfRule type="cellIs" dxfId="396" priority="705" operator="greaterThan">
      <formula>0.05</formula>
    </cfRule>
  </conditionalFormatting>
  <conditionalFormatting sqref="J10:L10">
    <cfRule type="cellIs" dxfId="395" priority="704" operator="greaterThan">
      <formula>0.05</formula>
    </cfRule>
  </conditionalFormatting>
  <conditionalFormatting sqref="AK10:AV10">
    <cfRule type="cellIs" dxfId="394" priority="703" operator="greaterThan">
      <formula>0.05</formula>
    </cfRule>
  </conditionalFormatting>
  <conditionalFormatting sqref="U10">
    <cfRule type="cellIs" dxfId="393" priority="700" operator="greaterThan">
      <formula>0.05</formula>
    </cfRule>
  </conditionalFormatting>
  <conditionalFormatting sqref="AX10">
    <cfRule type="cellIs" dxfId="392" priority="699" operator="greaterThan">
      <formula>0.05</formula>
    </cfRule>
  </conditionalFormatting>
  <conditionalFormatting sqref="AC27">
    <cfRule type="cellIs" dxfId="391" priority="690" operator="greaterThan">
      <formula>0.05</formula>
    </cfRule>
  </conditionalFormatting>
  <conditionalFormatting sqref="U34 U26">
    <cfRule type="dataBar" priority="6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{93558FB5-67AE-4BD0-A9DB-C8CD59B02FE2}</x14:id>
        </ext>
      </extLst>
    </cfRule>
  </conditionalFormatting>
  <conditionalFormatting sqref="U27">
    <cfRule type="cellIs" dxfId="390" priority="680" operator="greaterThan">
      <formula>0.05</formula>
    </cfRule>
  </conditionalFormatting>
  <conditionalFormatting sqref="B44:G44">
    <cfRule type="cellIs" dxfId="389" priority="676" operator="greaterThan">
      <formula>0.05</formula>
    </cfRule>
  </conditionalFormatting>
  <conditionalFormatting sqref="Z44:AC44">
    <cfRule type="cellIs" dxfId="388" priority="675" operator="greaterThan">
      <formula>0.05</formula>
    </cfRule>
  </conditionalFormatting>
  <conditionalFormatting sqref="J44:L44">
    <cfRule type="cellIs" dxfId="387" priority="674" operator="greaterThan">
      <formula>0.05</formula>
    </cfRule>
  </conditionalFormatting>
  <conditionalFormatting sqref="AK44:AV44">
    <cfRule type="cellIs" dxfId="386" priority="673" operator="greaterThan">
      <formula>0.05</formula>
    </cfRule>
  </conditionalFormatting>
  <conditionalFormatting sqref="U43 U51">
    <cfRule type="dataBar" priority="6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{1552415D-EE95-43E1-A330-1AF70B3CB85F}</x14:id>
        </ext>
      </extLst>
    </cfRule>
  </conditionalFormatting>
  <conditionalFormatting sqref="U44">
    <cfRule type="cellIs" dxfId="385" priority="665" operator="greaterThan">
      <formula>0.05</formula>
    </cfRule>
  </conditionalFormatting>
  <conditionalFormatting sqref="A61:G61 J61:T61 AI61:AW61 W61:AF61 AZ61:XFD61">
    <cfRule type="cellIs" dxfId="384" priority="661" operator="greaterThan">
      <formula>0.05</formula>
    </cfRule>
  </conditionalFormatting>
  <conditionalFormatting sqref="U68 U60">
    <cfRule type="dataBar" priority="6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{E14CAD17-B292-48E6-B371-19FA2FB4856D}</x14:id>
        </ext>
      </extLst>
    </cfRule>
  </conditionalFormatting>
  <conditionalFormatting sqref="U61">
    <cfRule type="cellIs" dxfId="383" priority="655" operator="greaterThan">
      <formula>0.05</formula>
    </cfRule>
  </conditionalFormatting>
  <conditionalFormatting sqref="AX44">
    <cfRule type="cellIs" dxfId="382" priority="650" operator="greaterThan">
      <formula>0.05</formula>
    </cfRule>
  </conditionalFormatting>
  <conditionalFormatting sqref="AX61">
    <cfRule type="cellIs" dxfId="381" priority="649" operator="greaterThan">
      <formula>0.05</formula>
    </cfRule>
  </conditionalFormatting>
  <conditionalFormatting sqref="U18">
    <cfRule type="cellIs" dxfId="380" priority="640" operator="greaterThan">
      <formula>0.05</formula>
    </cfRule>
  </conditionalFormatting>
  <conditionalFormatting sqref="U35">
    <cfRule type="cellIs" dxfId="379" priority="639" operator="greaterThan">
      <formula>0.05</formula>
    </cfRule>
  </conditionalFormatting>
  <conditionalFormatting sqref="U52">
    <cfRule type="cellIs" dxfId="378" priority="638" operator="greaterThan">
      <formula>0.05</formula>
    </cfRule>
  </conditionalFormatting>
  <conditionalFormatting sqref="U69">
    <cfRule type="cellIs" dxfId="377" priority="637" operator="greaterThan">
      <formula>0.05</formula>
    </cfRule>
  </conditionalFormatting>
  <conditionalFormatting sqref="AX18">
    <cfRule type="cellIs" dxfId="376" priority="636" operator="greaterThan">
      <formula>0.05</formula>
    </cfRule>
  </conditionalFormatting>
  <conditionalFormatting sqref="AX35">
    <cfRule type="cellIs" dxfId="375" priority="635" operator="greaterThan">
      <formula>0.05</formula>
    </cfRule>
  </conditionalFormatting>
  <conditionalFormatting sqref="AX52">
    <cfRule type="cellIs" dxfId="374" priority="634" operator="greaterThan">
      <formula>0.05</formula>
    </cfRule>
  </conditionalFormatting>
  <conditionalFormatting sqref="AX69">
    <cfRule type="cellIs" dxfId="373" priority="633" operator="greaterThan">
      <formula>0.05</formula>
    </cfRule>
  </conditionalFormatting>
  <conditionalFormatting sqref="I17">
    <cfRule type="dataBar" priority="4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{41B2A3D3-88F9-4FA0-8A35-169933A2B925}</x14:id>
        </ext>
      </extLst>
    </cfRule>
  </conditionalFormatting>
  <conditionalFormatting sqref="I26 I34">
    <cfRule type="dataBar" priority="4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{5BB46DA5-9731-4903-91A4-E3AE72C8A829}</x14:id>
        </ext>
      </extLst>
    </cfRule>
  </conditionalFormatting>
  <conditionalFormatting sqref="I9">
    <cfRule type="dataBar" priority="4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{13BC6DBD-8A51-437E-9AD8-0DEC29283F57}</x14:id>
        </ext>
      </extLst>
    </cfRule>
  </conditionalFormatting>
  <conditionalFormatting sqref="I43">
    <cfRule type="dataBar" priority="4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{E3F91F69-4E27-4C74-AA7A-AC4976BECD34}</x14:id>
        </ext>
      </extLst>
    </cfRule>
  </conditionalFormatting>
  <conditionalFormatting sqref="I51">
    <cfRule type="dataBar" priority="4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{6CF67F8E-4B13-4827-AB74-500DCFFB1187}</x14:id>
        </ext>
      </extLst>
    </cfRule>
  </conditionalFormatting>
  <conditionalFormatting sqref="I60">
    <cfRule type="dataBar" priority="4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{3425CF01-A52F-41AC-93C4-4F762CF4F9B1}</x14:id>
        </ext>
      </extLst>
    </cfRule>
  </conditionalFormatting>
  <conditionalFormatting sqref="I68">
    <cfRule type="dataBar" priority="4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{9724DEF8-DDB4-4C25-9424-FAFB721A9F0D}</x14:id>
        </ext>
      </extLst>
    </cfRule>
  </conditionalFormatting>
  <conditionalFormatting sqref="AH14">
    <cfRule type="cellIs" dxfId="372" priority="439" operator="greaterThan">
      <formula>0.94999</formula>
    </cfRule>
    <cfRule type="cellIs" dxfId="371" priority="440" operator="greaterThan">
      <formula>0.66999</formula>
    </cfRule>
    <cfRule type="cellIs" dxfId="370" priority="441" operator="greaterThan">
      <formula>66.999</formula>
    </cfRule>
    <cfRule type="cellIs" dxfId="369" priority="442" operator="greaterThan">
      <formula>",94999"</formula>
    </cfRule>
    <cfRule type="cellIs" dxfId="368" priority="443" operator="greaterThan">
      <formula>",66999"</formula>
    </cfRule>
  </conditionalFormatting>
  <conditionalFormatting sqref="AH31">
    <cfRule type="cellIs" dxfId="367" priority="434" operator="greaterThan">
      <formula>0.94999</formula>
    </cfRule>
    <cfRule type="cellIs" dxfId="366" priority="435" operator="greaterThan">
      <formula>0.66999</formula>
    </cfRule>
    <cfRule type="cellIs" dxfId="365" priority="436" operator="greaterThan">
      <formula>66.999</formula>
    </cfRule>
    <cfRule type="cellIs" dxfId="364" priority="437" operator="greaterThan">
      <formula>",94999"</formula>
    </cfRule>
    <cfRule type="cellIs" dxfId="363" priority="438" operator="greaterThan">
      <formula>",66999"</formula>
    </cfRule>
  </conditionalFormatting>
  <conditionalFormatting sqref="AH34 AH26">
    <cfRule type="dataBar" priority="4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{A82064E0-BD09-456D-A1F3-BE7920B50A7D}</x14:id>
        </ext>
      </extLst>
    </cfRule>
  </conditionalFormatting>
  <conditionalFormatting sqref="AH48">
    <cfRule type="cellIs" dxfId="362" priority="428" operator="greaterThan">
      <formula>0.94999</formula>
    </cfRule>
    <cfRule type="cellIs" dxfId="361" priority="429" operator="greaterThan">
      <formula>0.66999</formula>
    </cfRule>
    <cfRule type="cellIs" dxfId="360" priority="430" operator="greaterThan">
      <formula>66.999</formula>
    </cfRule>
    <cfRule type="cellIs" dxfId="359" priority="431" operator="greaterThan">
      <formula>",94999"</formula>
    </cfRule>
    <cfRule type="cellIs" dxfId="358" priority="432" operator="greaterThan">
      <formula>",66999"</formula>
    </cfRule>
  </conditionalFormatting>
  <conditionalFormatting sqref="AH65">
    <cfRule type="cellIs" dxfId="357" priority="423" operator="greaterThan">
      <formula>0.94999</formula>
    </cfRule>
    <cfRule type="cellIs" dxfId="356" priority="424" operator="greaterThan">
      <formula>0.66999</formula>
    </cfRule>
    <cfRule type="cellIs" dxfId="355" priority="425" operator="greaterThan">
      <formula>66.999</formula>
    </cfRule>
    <cfRule type="cellIs" dxfId="354" priority="426" operator="greaterThan">
      <formula>",94999"</formula>
    </cfRule>
    <cfRule type="cellIs" dxfId="353" priority="427" operator="greaterThan">
      <formula>",66999"</formula>
    </cfRule>
  </conditionalFormatting>
  <conditionalFormatting sqref="AH43">
    <cfRule type="dataBar" priority="4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{8756808B-FE48-4E25-8B32-C78E95887456}</x14:id>
        </ext>
      </extLst>
    </cfRule>
  </conditionalFormatting>
  <conditionalFormatting sqref="AH60">
    <cfRule type="dataBar" priority="4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{F48565F7-3709-4304-A340-EB313B001C30}</x14:id>
        </ext>
      </extLst>
    </cfRule>
  </conditionalFormatting>
  <conditionalFormatting sqref="AH51">
    <cfRule type="dataBar" priority="4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{7709B7FD-32E6-47EA-9073-8F6E84BB9D1B}</x14:id>
        </ext>
      </extLst>
    </cfRule>
  </conditionalFormatting>
  <conditionalFormatting sqref="AH68">
    <cfRule type="dataBar" priority="4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{913F2E96-832E-44CB-9F2B-9F6605AAAAA1}</x14:id>
        </ext>
      </extLst>
    </cfRule>
  </conditionalFormatting>
  <conditionalFormatting sqref="AH17">
    <cfRule type="dataBar" priority="4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{5FA04FA8-6A0C-4694-9EA7-F7B3B1B72D86}</x14:id>
        </ext>
      </extLst>
    </cfRule>
  </conditionalFormatting>
  <conditionalFormatting sqref="AH9">
    <cfRule type="dataBar" priority="4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{B265ACEC-7A35-41A0-A4B4-7CE8F875D1D4}</x14:id>
        </ext>
      </extLst>
    </cfRule>
  </conditionalFormatting>
  <conditionalFormatting sqref="V9 V17">
    <cfRule type="dataBar" priority="4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{37335123-58A8-43BB-A5E7-1F693299D78F}</x14:id>
        </ext>
      </extLst>
    </cfRule>
  </conditionalFormatting>
  <conditionalFormatting sqref="V26">
    <cfRule type="dataBar" priority="4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{1FE9A669-CF0F-4C1E-8416-5364057BE01D}</x14:id>
        </ext>
      </extLst>
    </cfRule>
  </conditionalFormatting>
  <conditionalFormatting sqref="V34">
    <cfRule type="dataBar" priority="4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{FC046BDC-3A34-475B-A4ED-62E50C6D825C}</x14:id>
        </ext>
      </extLst>
    </cfRule>
  </conditionalFormatting>
  <conditionalFormatting sqref="V43">
    <cfRule type="dataBar" priority="4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{04A3BD5B-12F5-4731-B805-CE8D1C64A6F6}</x14:id>
        </ext>
      </extLst>
    </cfRule>
  </conditionalFormatting>
  <conditionalFormatting sqref="V51">
    <cfRule type="dataBar" priority="4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{93951DC1-8654-4F5A-BAFE-8B03D6DBB4DB}</x14:id>
        </ext>
      </extLst>
    </cfRule>
  </conditionalFormatting>
  <conditionalFormatting sqref="V60">
    <cfRule type="dataBar" priority="4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{CFE11A1D-14F3-4329-9870-229FC12B2F83}</x14:id>
        </ext>
      </extLst>
    </cfRule>
  </conditionalFormatting>
  <conditionalFormatting sqref="V68">
    <cfRule type="dataBar" priority="4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{8A926366-63E8-4F32-9C46-1FF28ABD9186}</x14:id>
        </ext>
      </extLst>
    </cfRule>
  </conditionalFormatting>
  <conditionalFormatting sqref="AY9 AY17">
    <cfRule type="dataBar" priority="4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{14F0D4FD-0CF3-4058-AA85-D1B48001A013}</x14:id>
        </ext>
      </extLst>
    </cfRule>
  </conditionalFormatting>
  <conditionalFormatting sqref="AY26">
    <cfRule type="dataBar" priority="4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{7FA70BEE-4483-42FE-A283-B7DC05221498}</x14:id>
        </ext>
      </extLst>
    </cfRule>
  </conditionalFormatting>
  <conditionalFormatting sqref="AY34">
    <cfRule type="dataBar" priority="4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{865DEEC7-87AE-42B0-97A7-F824B8566AE9}</x14:id>
        </ext>
      </extLst>
    </cfRule>
  </conditionalFormatting>
  <conditionalFormatting sqref="AY43">
    <cfRule type="dataBar" priority="4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{4BA0108D-F821-4575-9618-3400B7FFAC90}</x14:id>
        </ext>
      </extLst>
    </cfRule>
  </conditionalFormatting>
  <conditionalFormatting sqref="AY51">
    <cfRule type="dataBar" priority="4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{3BB284E8-B7A7-4A39-A350-5D4E4F9E5138}</x14:id>
        </ext>
      </extLst>
    </cfRule>
  </conditionalFormatting>
  <conditionalFormatting sqref="AY60">
    <cfRule type="dataBar" priority="4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{5A40B384-E35A-4E7C-81FD-88A1724B3340}</x14:id>
        </ext>
      </extLst>
    </cfRule>
  </conditionalFormatting>
  <conditionalFormatting sqref="AY68">
    <cfRule type="dataBar" priority="4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{016DD174-269B-47BE-A8CC-761937EB9ABA}</x14:id>
        </ext>
      </extLst>
    </cfRule>
  </conditionalFormatting>
  <conditionalFormatting sqref="H17 H9">
    <cfRule type="dataBar" priority="4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{163CC91D-92D9-45C4-87BC-3CAC2EABFF89}</x14:id>
        </ext>
      </extLst>
    </cfRule>
  </conditionalFormatting>
  <conditionalFormatting sqref="H26">
    <cfRule type="dataBar" priority="4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{F34F8E0A-9A37-49F9-8905-DE24E9309EBC}</x14:id>
        </ext>
      </extLst>
    </cfRule>
  </conditionalFormatting>
  <conditionalFormatting sqref="H34">
    <cfRule type="dataBar" priority="4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{3F99F85D-E72F-436E-9F03-C4736198C23A}</x14:id>
        </ext>
      </extLst>
    </cfRule>
  </conditionalFormatting>
  <conditionalFormatting sqref="H10">
    <cfRule type="cellIs" dxfId="352" priority="399" operator="greaterThan">
      <formula>0.05</formula>
    </cfRule>
  </conditionalFormatting>
  <conditionalFormatting sqref="H27">
    <cfRule type="cellIs" dxfId="351" priority="398" operator="greaterThan">
      <formula>0.05</formula>
    </cfRule>
  </conditionalFormatting>
  <conditionalFormatting sqref="H43">
    <cfRule type="dataBar" priority="3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{14975B22-7EB0-44DD-8DA0-47B8E1F1EBBA}</x14:id>
        </ext>
      </extLst>
    </cfRule>
  </conditionalFormatting>
  <conditionalFormatting sqref="H51">
    <cfRule type="dataBar" priority="3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{8223FBF6-1702-4F70-855E-0580B0DBD8EC}</x14:id>
        </ext>
      </extLst>
    </cfRule>
  </conditionalFormatting>
  <conditionalFormatting sqref="H44">
    <cfRule type="cellIs" dxfId="350" priority="395" operator="greaterThan">
      <formula>0.05</formula>
    </cfRule>
  </conditionalFormatting>
  <conditionalFormatting sqref="H60">
    <cfRule type="dataBar" priority="3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{659F238F-AB5F-454F-A1FF-2F405B42926E}</x14:id>
        </ext>
      </extLst>
    </cfRule>
  </conditionalFormatting>
  <conditionalFormatting sqref="H68">
    <cfRule type="dataBar" priority="3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{D748C3E0-3876-4590-A77B-434A48914A7E}</x14:id>
        </ext>
      </extLst>
    </cfRule>
  </conditionalFormatting>
  <conditionalFormatting sqref="H61">
    <cfRule type="cellIs" dxfId="349" priority="392" operator="greaterThan">
      <formula>0.05</formula>
    </cfRule>
  </conditionalFormatting>
  <conditionalFormatting sqref="H52">
    <cfRule type="cellIs" dxfId="348" priority="391" operator="greaterThan">
      <formula>0.05</formula>
    </cfRule>
  </conditionalFormatting>
  <conditionalFormatting sqref="H35">
    <cfRule type="cellIs" dxfId="347" priority="390" operator="greaterThan">
      <formula>0.05</formula>
    </cfRule>
  </conditionalFormatting>
  <conditionalFormatting sqref="H18">
    <cfRule type="cellIs" dxfId="346" priority="389" operator="greaterThan">
      <formula>0.05</formula>
    </cfRule>
  </conditionalFormatting>
  <conditionalFormatting sqref="H69">
    <cfRule type="cellIs" dxfId="345" priority="388" operator="greaterThan">
      <formula>0.05</formula>
    </cfRule>
  </conditionalFormatting>
  <conditionalFormatting sqref="H7">
    <cfRule type="dataBar" priority="3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{4ADA15C4-01EB-45B0-BA73-66CAEF551E88}</x14:id>
        </ext>
      </extLst>
    </cfRule>
  </conditionalFormatting>
  <conditionalFormatting sqref="H24">
    <cfRule type="dataBar" priority="3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{08888A07-4D54-4CFC-AD17-D2390B80A6BD}</x14:id>
        </ext>
      </extLst>
    </cfRule>
  </conditionalFormatting>
  <conditionalFormatting sqref="H41">
    <cfRule type="dataBar" priority="3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{7C8F7D36-C899-44AB-A6B5-D03C19740EF6}</x14:id>
        </ext>
      </extLst>
    </cfRule>
  </conditionalFormatting>
  <conditionalFormatting sqref="H58">
    <cfRule type="dataBar" priority="3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{0BD942C3-5BC7-4558-85D6-C54AC0BA7A2A}</x14:id>
        </ext>
      </extLst>
    </cfRule>
  </conditionalFormatting>
  <conditionalFormatting sqref="AG26">
    <cfRule type="dataBar" priority="3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{ABD1F3ED-D884-4CC3-AF75-BA5C6D9B2035}</x14:id>
        </ext>
      </extLst>
    </cfRule>
  </conditionalFormatting>
  <conditionalFormatting sqref="AG17">
    <cfRule type="dataBar" priority="3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{1FED4C52-CA83-4903-B0FB-1C3A4AC437C2}</x14:id>
        </ext>
      </extLst>
    </cfRule>
  </conditionalFormatting>
  <conditionalFormatting sqref="AG34">
    <cfRule type="dataBar" priority="3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{5A73B316-6FBF-4D75-886C-D66F853709C1}</x14:id>
        </ext>
      </extLst>
    </cfRule>
  </conditionalFormatting>
  <conditionalFormatting sqref="AG43">
    <cfRule type="dataBar" priority="3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{EAB98552-315B-4514-A351-449FE7098E6F}</x14:id>
        </ext>
      </extLst>
    </cfRule>
  </conditionalFormatting>
  <conditionalFormatting sqref="AG51">
    <cfRule type="dataBar" priority="3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{02907875-454E-447A-A580-550B90A06DDA}</x14:id>
        </ext>
      </extLst>
    </cfRule>
  </conditionalFormatting>
  <conditionalFormatting sqref="AG60">
    <cfRule type="dataBar" priority="3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{FAE0939C-A736-43DD-93A1-6F897E20ABF1}</x14:id>
        </ext>
      </extLst>
    </cfRule>
  </conditionalFormatting>
  <conditionalFormatting sqref="AG68">
    <cfRule type="dataBar" priority="3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{3F3EC18D-2FAD-41B0-9F1D-43425ACF88C7}</x14:id>
        </ext>
      </extLst>
    </cfRule>
  </conditionalFormatting>
  <conditionalFormatting sqref="AG10">
    <cfRule type="cellIs" dxfId="344" priority="376" operator="greaterThan">
      <formula>0.05</formula>
    </cfRule>
  </conditionalFormatting>
  <conditionalFormatting sqref="AG9">
    <cfRule type="dataBar" priority="3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{70906127-98E6-4149-AE2F-40D0FC72EAEC}</x14:id>
        </ext>
      </extLst>
    </cfRule>
  </conditionalFormatting>
  <conditionalFormatting sqref="AG27">
    <cfRule type="cellIs" dxfId="343" priority="374" operator="greaterThan">
      <formula>0.05</formula>
    </cfRule>
  </conditionalFormatting>
  <conditionalFormatting sqref="AG61">
    <cfRule type="cellIs" dxfId="342" priority="373" operator="greaterThan">
      <formula>0.05</formula>
    </cfRule>
  </conditionalFormatting>
  <conditionalFormatting sqref="AG44">
    <cfRule type="cellIs" dxfId="341" priority="372" operator="greaterThan">
      <formula>0.05</formula>
    </cfRule>
  </conditionalFormatting>
  <conditionalFormatting sqref="AG18">
    <cfRule type="cellIs" dxfId="340" priority="371" operator="greaterThan">
      <formula>0.05</formula>
    </cfRule>
  </conditionalFormatting>
  <conditionalFormatting sqref="AG35">
    <cfRule type="cellIs" dxfId="339" priority="370" operator="greaterThan">
      <formula>0.05</formula>
    </cfRule>
  </conditionalFormatting>
  <conditionalFormatting sqref="AG52">
    <cfRule type="cellIs" dxfId="338" priority="369" operator="greaterThan">
      <formula>0.05</formula>
    </cfRule>
  </conditionalFormatting>
  <conditionalFormatting sqref="AG69">
    <cfRule type="cellIs" dxfId="337" priority="368" operator="greaterThan">
      <formula>0.05</formula>
    </cfRule>
  </conditionalFormatting>
  <conditionalFormatting sqref="AG41">
    <cfRule type="dataBar" priority="3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{98173311-FED7-46F5-AE53-4C74809BAD37}</x14:id>
        </ext>
      </extLst>
    </cfRule>
  </conditionalFormatting>
  <conditionalFormatting sqref="AG24">
    <cfRule type="dataBar" priority="3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{50558E1A-1746-4A96-B38A-435914F79EA6}</x14:id>
        </ext>
      </extLst>
    </cfRule>
  </conditionalFormatting>
  <conditionalFormatting sqref="AG7">
    <cfRule type="dataBar" priority="3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{35821DF3-8B4E-4ADC-BE52-C4F4ADF219A6}</x14:id>
        </ext>
      </extLst>
    </cfRule>
  </conditionalFormatting>
  <conditionalFormatting sqref="AG58">
    <cfRule type="dataBar" priority="3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{F146A1B7-D20A-4D8C-9698-195DECDE6CF0}</x14:id>
        </ext>
      </extLst>
    </cfRule>
  </conditionalFormatting>
  <conditionalFormatting sqref="D34 D26 F34:G34 F26:G26">
    <cfRule type="dataBar" priority="3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{CBC7881F-30A9-4B14-98E7-DA084548B4A4}</x14:id>
        </ext>
      </extLst>
    </cfRule>
  </conditionalFormatting>
  <conditionalFormatting sqref="D27 F27:G27">
    <cfRule type="cellIs" dxfId="336" priority="362" operator="greaterThan">
      <formula>0.05</formula>
    </cfRule>
  </conditionalFormatting>
  <conditionalFormatting sqref="AK138:AW138 J146:S146 J138:S138 W138:X138 W146:X146 AI146:AW146 AI138 AZ146:XFD146 AZ138:XFD138">
    <cfRule type="dataBar" priority="3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{263386DF-CF94-4E99-971D-0EB7F90C8F46}</x14:id>
        </ext>
      </extLst>
    </cfRule>
  </conditionalFormatting>
  <conditionalFormatting sqref="J139:L139">
    <cfRule type="cellIs" dxfId="335" priority="348" operator="greaterThan">
      <formula>0.05</formula>
    </cfRule>
  </conditionalFormatting>
  <conditionalFormatting sqref="AK139:AV139">
    <cfRule type="cellIs" dxfId="334" priority="347" operator="greaterThan">
      <formula>0.05</formula>
    </cfRule>
  </conditionalFormatting>
  <conditionalFormatting sqref="AJ138">
    <cfRule type="dataBar" priority="3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{A0A11A58-39D2-4A28-AF4C-5B689E886E70}</x14:id>
        </ext>
      </extLst>
    </cfRule>
  </conditionalFormatting>
  <conditionalFormatting sqref="J148:L148">
    <cfRule type="dataBar" priority="34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{6FE6A499-4057-41D0-B4B8-E24D0B6A42C4}</x14:id>
        </ext>
      </extLst>
    </cfRule>
  </conditionalFormatting>
  <conditionalFormatting sqref="AK148:AV148">
    <cfRule type="dataBar" priority="34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{C899BA70-7FA5-4D1D-8866-D739518E52D3}</x14:id>
        </ext>
      </extLst>
    </cfRule>
  </conditionalFormatting>
  <conditionalFormatting sqref="AK136:AV136">
    <cfRule type="cellIs" dxfId="333" priority="343" operator="lessThan">
      <formula>0</formula>
    </cfRule>
  </conditionalFormatting>
  <conditionalFormatting sqref="J136:L136">
    <cfRule type="cellIs" dxfId="332" priority="342" operator="lessThan">
      <formula>0</formula>
    </cfRule>
  </conditionalFormatting>
  <conditionalFormatting sqref="AJ148">
    <cfRule type="dataBar" priority="3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{DA621498-04F6-40F2-ACF3-CB1E7920E981}</x14:id>
        </ext>
      </extLst>
    </cfRule>
  </conditionalFormatting>
  <conditionalFormatting sqref="T138 T146">
    <cfRule type="dataBar" priority="3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{74DB1BB7-405B-43F7-A4A3-578740F47E07}</x14:id>
        </ext>
      </extLst>
    </cfRule>
  </conditionalFormatting>
  <conditionalFormatting sqref="A138:G138 A146:G146">
    <cfRule type="dataBar" priority="3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{6DEF2ED8-87D6-43D8-8D5F-713E5697F30E}</x14:id>
        </ext>
      </extLst>
    </cfRule>
  </conditionalFormatting>
  <conditionalFormatting sqref="A139:G139">
    <cfRule type="cellIs" dxfId="331" priority="305" operator="greaterThan">
      <formula>0.05</formula>
    </cfRule>
  </conditionalFormatting>
  <conditionalFormatting sqref="I138">
    <cfRule type="dataBar" priority="3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{29128801-5B4A-4625-BC3C-EE95DB5D6B70}</x14:id>
        </ext>
      </extLst>
    </cfRule>
  </conditionalFormatting>
  <conditionalFormatting sqref="I146">
    <cfRule type="dataBar" priority="3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{14FEA1A1-4082-42C8-8C4F-F04CE8A9A630}</x14:id>
        </ext>
      </extLst>
    </cfRule>
  </conditionalFormatting>
  <conditionalFormatting sqref="H138">
    <cfRule type="dataBar" priority="3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{7DCA69AE-5398-4B7D-9932-E5C766012B6C}</x14:id>
        </ext>
      </extLst>
    </cfRule>
  </conditionalFormatting>
  <conditionalFormatting sqref="H146">
    <cfRule type="dataBar" priority="3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{CF2387A0-A8D8-4802-B3DA-BD3E4E2B9F43}</x14:id>
        </ext>
      </extLst>
    </cfRule>
  </conditionalFormatting>
  <conditionalFormatting sqref="H139">
    <cfRule type="cellIs" dxfId="330" priority="300" operator="greaterThan">
      <formula>0.05</formula>
    </cfRule>
  </conditionalFormatting>
  <conditionalFormatting sqref="H147">
    <cfRule type="cellIs" dxfId="329" priority="299" operator="greaterThan">
      <formula>0.05</formula>
    </cfRule>
  </conditionalFormatting>
  <conditionalFormatting sqref="H136">
    <cfRule type="dataBar" priority="2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{7312D1A2-D6E3-4C74-B018-7AB12E30B9D6}</x14:id>
        </ext>
      </extLst>
    </cfRule>
  </conditionalFormatting>
  <conditionalFormatting sqref="U138 U146">
    <cfRule type="dataBar" priority="2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{BDDF81FF-6169-4956-BF53-D23AE8E72848}</x14:id>
        </ext>
      </extLst>
    </cfRule>
  </conditionalFormatting>
  <conditionalFormatting sqref="U139">
    <cfRule type="cellIs" dxfId="328" priority="296" operator="greaterThan">
      <formula>0.05</formula>
    </cfRule>
  </conditionalFormatting>
  <conditionalFormatting sqref="U147">
    <cfRule type="cellIs" dxfId="327" priority="295" operator="greaterThan">
      <formula>0.05</formula>
    </cfRule>
  </conditionalFormatting>
  <conditionalFormatting sqref="V138">
    <cfRule type="dataBar" priority="2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{4D5B0FC6-49F7-4269-9992-A939BAADCCA0}</x14:id>
        </ext>
      </extLst>
    </cfRule>
  </conditionalFormatting>
  <conditionalFormatting sqref="V146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{247D9AA2-1A5F-46EC-A187-E617F055615F}</x14:id>
        </ext>
      </extLst>
    </cfRule>
  </conditionalFormatting>
  <conditionalFormatting sqref="U148">
    <cfRule type="dataBar" priority="29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{E4726565-F36D-4768-8E0F-260FB28F498E}</x14:id>
        </ext>
      </extLst>
    </cfRule>
  </conditionalFormatting>
  <conditionalFormatting sqref="U149">
    <cfRule type="cellIs" dxfId="326" priority="291" operator="greaterThan">
      <formula>0.05</formula>
    </cfRule>
  </conditionalFormatting>
  <conditionalFormatting sqref="V149">
    <cfRule type="dataBar" priority="2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{F7934A4A-D407-4516-A1E0-E245996B74A7}</x14:id>
        </ext>
      </extLst>
    </cfRule>
  </conditionalFormatting>
  <conditionalFormatting sqref="Y146:AF146 Y138:AF138">
    <cfRule type="dataBar" priority="2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{43FA79B0-17CA-4509-8D1F-9AD613B5EB84}</x14:id>
        </ext>
      </extLst>
    </cfRule>
  </conditionalFormatting>
  <conditionalFormatting sqref="Y139:AF139">
    <cfRule type="cellIs" dxfId="325" priority="288" operator="greaterThan">
      <formula>0.05</formula>
    </cfRule>
  </conditionalFormatting>
  <conditionalFormatting sqref="AH143">
    <cfRule type="cellIs" dxfId="324" priority="283" operator="greaterThan">
      <formula>0.94999</formula>
    </cfRule>
    <cfRule type="cellIs" dxfId="323" priority="284" operator="greaterThan">
      <formula>0.66999</formula>
    </cfRule>
    <cfRule type="cellIs" dxfId="322" priority="285" operator="greaterThan">
      <formula>66.999</formula>
    </cfRule>
    <cfRule type="cellIs" dxfId="321" priority="286" operator="greaterThan">
      <formula>",94999"</formula>
    </cfRule>
    <cfRule type="cellIs" dxfId="320" priority="287" operator="greaterThan">
      <formula>",66999"</formula>
    </cfRule>
  </conditionalFormatting>
  <conditionalFormatting sqref="AH138">
    <cfRule type="dataBar" priority="2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{F7750F64-6DDC-4573-98FB-B1EBE3FFAB65}</x14:id>
        </ext>
      </extLst>
    </cfRule>
  </conditionalFormatting>
  <conditionalFormatting sqref="AH146">
    <cfRule type="dataBar" priority="2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{859E62E7-20C6-4FA0-84EC-BB0A9153F85A}</x14:id>
        </ext>
      </extLst>
    </cfRule>
  </conditionalFormatting>
  <conditionalFormatting sqref="AG138">
    <cfRule type="dataBar" priority="2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{D3A3526C-D5A6-4C31-AF3B-E71A5BA82D15}</x14:id>
        </ext>
      </extLst>
    </cfRule>
  </conditionalFormatting>
  <conditionalFormatting sqref="AG146">
    <cfRule type="dataBar" priority="2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{EF8E601E-4EF3-43B2-9F13-58BE87FD3CA5}</x14:id>
        </ext>
      </extLst>
    </cfRule>
  </conditionalFormatting>
  <conditionalFormatting sqref="AG139">
    <cfRule type="cellIs" dxfId="319" priority="278" operator="greaterThan">
      <formula>0.05</formula>
    </cfRule>
  </conditionalFormatting>
  <conditionalFormatting sqref="AG147">
    <cfRule type="cellIs" dxfId="318" priority="277" operator="greaterThan">
      <formula>0.05</formula>
    </cfRule>
  </conditionalFormatting>
  <conditionalFormatting sqref="AG136">
    <cfRule type="dataBar" priority="2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{FE3256BE-5A48-47EE-9B5D-D87AAA7D3447}</x14:id>
        </ext>
      </extLst>
    </cfRule>
  </conditionalFormatting>
  <conditionalFormatting sqref="AX138">
    <cfRule type="dataBar" priority="2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{AF3CB54A-754B-4895-8FBF-F73C2128A1C2}</x14:id>
        </ext>
      </extLst>
    </cfRule>
  </conditionalFormatting>
  <conditionalFormatting sqref="AX146">
    <cfRule type="dataBar" priority="2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{4CBA77A6-C84A-4AEF-942E-2C4DD6C11783}</x14:id>
        </ext>
      </extLst>
    </cfRule>
  </conditionalFormatting>
  <conditionalFormatting sqref="AX139">
    <cfRule type="cellIs" dxfId="317" priority="273" operator="greaterThan">
      <formula>0.05</formula>
    </cfRule>
  </conditionalFormatting>
  <conditionalFormatting sqref="AX147">
    <cfRule type="cellIs" dxfId="316" priority="272" operator="greaterThan">
      <formula>0.05</formula>
    </cfRule>
  </conditionalFormatting>
  <conditionalFormatting sqref="AY138">
    <cfRule type="dataBar" priority="2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{714BA371-B0C8-4807-A769-5CAA84BF76EF}</x14:id>
        </ext>
      </extLst>
    </cfRule>
  </conditionalFormatting>
  <conditionalFormatting sqref="AY146">
    <cfRule type="dataBar" priority="2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{70A3C79F-1059-4031-BD6B-E0FEF0B27948}</x14:id>
        </ext>
      </extLst>
    </cfRule>
  </conditionalFormatting>
  <conditionalFormatting sqref="AX148">
    <cfRule type="dataBar" priority="26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{6D85E153-D727-4421-BE47-3A97DC3D12AA}</x14:id>
        </ext>
      </extLst>
    </cfRule>
  </conditionalFormatting>
  <conditionalFormatting sqref="AX149">
    <cfRule type="cellIs" dxfId="315" priority="268" operator="greaterThan">
      <formula>0.05</formula>
    </cfRule>
  </conditionalFormatting>
  <conditionalFormatting sqref="AY149">
    <cfRule type="dataBar" priority="2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{6BFF6046-5A2E-42BF-BF65-12EC9A226C4C}</x14:id>
        </ext>
      </extLst>
    </cfRule>
  </conditionalFormatting>
  <conditionalFormatting sqref="A119:G119 A127:G127 W127:AF127 W119:AF119 AZ119:XFD119 AZ127:XFD127 AI119 AI127">
    <cfRule type="dataBar" priority="2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{83C07066-E7C0-47D8-AF82-740D7B41D932}</x14:id>
        </ext>
      </extLst>
    </cfRule>
  </conditionalFormatting>
  <conditionalFormatting sqref="B120:G120">
    <cfRule type="cellIs" dxfId="314" priority="263" operator="greaterThan">
      <formula>0.05</formula>
    </cfRule>
  </conditionalFormatting>
  <conditionalFormatting sqref="Z120:AC120">
    <cfRule type="cellIs" dxfId="313" priority="262" operator="greaterThan">
      <formula>0.05</formula>
    </cfRule>
  </conditionalFormatting>
  <conditionalFormatting sqref="I119">
    <cfRule type="dataBar" priority="2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{EE215ED3-F55F-4334-AF64-135ACCA1139C}</x14:id>
        </ext>
      </extLst>
    </cfRule>
  </conditionalFormatting>
  <conditionalFormatting sqref="I127">
    <cfRule type="dataBar" priority="2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{ED0334D6-EE65-4FDF-9409-27BD15E6B0FC}</x14:id>
        </ext>
      </extLst>
    </cfRule>
  </conditionalFormatting>
  <conditionalFormatting sqref="AH124">
    <cfRule type="cellIs" dxfId="312" priority="248" operator="greaterThan">
      <formula>0.94999</formula>
    </cfRule>
    <cfRule type="cellIs" dxfId="311" priority="249" operator="greaterThan">
      <formula>0.66999</formula>
    </cfRule>
    <cfRule type="cellIs" dxfId="310" priority="250" operator="greaterThan">
      <formula>66.999</formula>
    </cfRule>
    <cfRule type="cellIs" dxfId="309" priority="251" operator="greaterThan">
      <formula>",94999"</formula>
    </cfRule>
    <cfRule type="cellIs" dxfId="308" priority="252" operator="greaterThan">
      <formula>",66999"</formula>
    </cfRule>
  </conditionalFormatting>
  <conditionalFormatting sqref="AH119">
    <cfRule type="dataBar" priority="2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{DC4293AE-5CED-445B-BD10-59D53D37FA6E}</x14:id>
        </ext>
      </extLst>
    </cfRule>
  </conditionalFormatting>
  <conditionalFormatting sqref="AH127">
    <cfRule type="dataBar" priority="2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{7CF23BC3-E837-4138-B709-8609B038C259}</x14:id>
        </ext>
      </extLst>
    </cfRule>
  </conditionalFormatting>
  <conditionalFormatting sqref="H119">
    <cfRule type="dataBar" priority="2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{72DEDCDD-7004-44C3-B535-734531CAB8A5}</x14:id>
        </ext>
      </extLst>
    </cfRule>
  </conditionalFormatting>
  <conditionalFormatting sqref="H127">
    <cfRule type="dataBar" priority="2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{FF46E24E-7D1E-4AAB-B987-1BCC977C832F}</x14:id>
        </ext>
      </extLst>
    </cfRule>
  </conditionalFormatting>
  <conditionalFormatting sqref="H120">
    <cfRule type="cellIs" dxfId="307" priority="239" operator="greaterThan">
      <formula>0.05</formula>
    </cfRule>
  </conditionalFormatting>
  <conditionalFormatting sqref="H128">
    <cfRule type="cellIs" dxfId="306" priority="238" operator="greaterThan">
      <formula>0.05</formula>
    </cfRule>
  </conditionalFormatting>
  <conditionalFormatting sqref="H117">
    <cfRule type="dataBar" priority="2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{269997AD-840B-4456-8B34-8ECB018082C7}</x14:id>
        </ext>
      </extLst>
    </cfRule>
  </conditionalFormatting>
  <conditionalFormatting sqref="AG119">
    <cfRule type="dataBar" priority="2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{6B303FC2-86C0-44FC-B75B-52B5F2999C6C}</x14:id>
        </ext>
      </extLst>
    </cfRule>
  </conditionalFormatting>
  <conditionalFormatting sqref="AG127">
    <cfRule type="dataBar" priority="2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{E0F54484-3667-46D4-9B99-C5ECDB93FF58}</x14:id>
        </ext>
      </extLst>
    </cfRule>
  </conditionalFormatting>
  <conditionalFormatting sqref="AG120">
    <cfRule type="cellIs" dxfId="305" priority="234" operator="greaterThan">
      <formula>0.05</formula>
    </cfRule>
  </conditionalFormatting>
  <conditionalFormatting sqref="AG128">
    <cfRule type="cellIs" dxfId="304" priority="233" operator="greaterThan">
      <formula>0.05</formula>
    </cfRule>
  </conditionalFormatting>
  <conditionalFormatting sqref="AG117">
    <cfRule type="dataBar" priority="2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{4520EB61-3122-4DEB-BD30-9D63D6AAD9B2}</x14:id>
        </ext>
      </extLst>
    </cfRule>
  </conditionalFormatting>
  <conditionalFormatting sqref="J127:S127 J119:S119">
    <cfRule type="dataBar" priority="2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{89879F3C-57C2-458B-806E-F53742566799}</x14:id>
        </ext>
      </extLst>
    </cfRule>
  </conditionalFormatting>
  <conditionalFormatting sqref="J120:L120">
    <cfRule type="cellIs" dxfId="303" priority="230" operator="greaterThan">
      <formula>0.05</formula>
    </cfRule>
  </conditionalFormatting>
  <conditionalFormatting sqref="J129:L129">
    <cfRule type="dataBar" priority="22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{0CB3CEDB-8886-43D7-8BDC-5B23C912CF3E}</x14:id>
        </ext>
      </extLst>
    </cfRule>
  </conditionalFormatting>
  <conditionalFormatting sqref="J117:L117">
    <cfRule type="cellIs" dxfId="302" priority="228" operator="lessThan">
      <formula>0</formula>
    </cfRule>
  </conditionalFormatting>
  <conditionalFormatting sqref="T119 T127">
    <cfRule type="dataBar" priority="2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{04B88C5F-FC36-4E4E-B5E5-9BAF85F8A94C}</x14:id>
        </ext>
      </extLst>
    </cfRule>
  </conditionalFormatting>
  <conditionalFormatting sqref="U127 U119">
    <cfRule type="dataBar" priority="2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{883D19D5-84EE-4EDD-BF90-9C4FFADA2199}</x14:id>
        </ext>
      </extLst>
    </cfRule>
  </conditionalFormatting>
  <conditionalFormatting sqref="U120">
    <cfRule type="cellIs" dxfId="301" priority="217" operator="greaterThan">
      <formula>0.05</formula>
    </cfRule>
  </conditionalFormatting>
  <conditionalFormatting sqref="U128">
    <cfRule type="cellIs" dxfId="300" priority="216" operator="greaterThan">
      <formula>0.05</formula>
    </cfRule>
  </conditionalFormatting>
  <conditionalFormatting sqref="V119">
    <cfRule type="dataBar" priority="2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{073AFBE5-6448-451D-9D97-E1364D3F2BE4}</x14:id>
        </ext>
      </extLst>
    </cfRule>
  </conditionalFormatting>
  <conditionalFormatting sqref="V127">
    <cfRule type="dataBar" priority="2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{F50ADF57-49D6-4409-8DEE-E1EE719E8CC7}</x14:id>
        </ext>
      </extLst>
    </cfRule>
  </conditionalFormatting>
  <conditionalFormatting sqref="U129">
    <cfRule type="dataBar" priority="21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{F9595B8B-FDED-4375-9251-9BBBCD00EB83}</x14:id>
        </ext>
      </extLst>
    </cfRule>
  </conditionalFormatting>
  <conditionalFormatting sqref="U130">
    <cfRule type="cellIs" dxfId="299" priority="212" operator="greaterThan">
      <formula>0.05</formula>
    </cfRule>
  </conditionalFormatting>
  <conditionalFormatting sqref="V130">
    <cfRule type="dataBar" priority="2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{BF91B14E-423A-4ECE-B2C7-B3AEFF67CC9E}</x14:id>
        </ext>
      </extLst>
    </cfRule>
  </conditionalFormatting>
  <conditionalFormatting sqref="AK119:AW119 AJ127:AW127">
    <cfRule type="dataBar" priority="2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{664984C5-8B7A-46D9-95EE-D113687EC57D}</x14:id>
        </ext>
      </extLst>
    </cfRule>
  </conditionalFormatting>
  <conditionalFormatting sqref="AK120:AV120">
    <cfRule type="cellIs" dxfId="298" priority="209" operator="greaterThan">
      <formula>0.05</formula>
    </cfRule>
  </conditionalFormatting>
  <conditionalFormatting sqref="AJ119">
    <cfRule type="dataBar" priority="2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{6B29560C-80B4-4BDC-BC3B-87B35253981A}</x14:id>
        </ext>
      </extLst>
    </cfRule>
  </conditionalFormatting>
  <conditionalFormatting sqref="AK129:AV129">
    <cfRule type="dataBar" priority="20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{926CCDE7-4401-4D69-85E9-A7FCCFD38D96}</x14:id>
        </ext>
      </extLst>
    </cfRule>
  </conditionalFormatting>
  <conditionalFormatting sqref="AK117:AV117">
    <cfRule type="cellIs" dxfId="297" priority="206" operator="lessThan">
      <formula>0</formula>
    </cfRule>
  </conditionalFormatting>
  <conditionalFormatting sqref="AJ129">
    <cfRule type="dataBar" priority="2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{4EC930E3-6DA3-4782-9448-273F6BDED788}</x14:id>
        </ext>
      </extLst>
    </cfRule>
  </conditionalFormatting>
  <conditionalFormatting sqref="AX119">
    <cfRule type="dataBar" priority="1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{F54ABBA3-7B26-4833-98EE-3D12CFED163F}</x14:id>
        </ext>
      </extLst>
    </cfRule>
  </conditionalFormatting>
  <conditionalFormatting sqref="AX127">
    <cfRule type="dataBar" priority="1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{5F1F15E9-6394-4EED-B2A9-071FC4FD6FA8}</x14:id>
        </ext>
      </extLst>
    </cfRule>
  </conditionalFormatting>
  <conditionalFormatting sqref="AX120">
    <cfRule type="cellIs" dxfId="296" priority="193" operator="greaterThan">
      <formula>0.05</formula>
    </cfRule>
  </conditionalFormatting>
  <conditionalFormatting sqref="AX128">
    <cfRule type="cellIs" dxfId="295" priority="192" operator="greaterThan">
      <formula>0.05</formula>
    </cfRule>
  </conditionalFormatting>
  <conditionalFormatting sqref="AY119">
    <cfRule type="dataBar" priority="1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{262CFEDE-D00B-4479-BAA5-39B2DA04B0C4}</x14:id>
        </ext>
      </extLst>
    </cfRule>
  </conditionalFormatting>
  <conditionalFormatting sqref="AY127">
    <cfRule type="dataBar" priority="1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{49CD265C-5F6F-4386-81F2-C23E99581F0E}</x14:id>
        </ext>
      </extLst>
    </cfRule>
  </conditionalFormatting>
  <conditionalFormatting sqref="AX129">
    <cfRule type="dataBar" priority="18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{CE7B3D95-605C-4737-92F8-6C7EBDB0A97A}</x14:id>
        </ext>
      </extLst>
    </cfRule>
  </conditionalFormatting>
  <conditionalFormatting sqref="AX130">
    <cfRule type="cellIs" dxfId="294" priority="188" operator="greaterThan">
      <formula>0.05</formula>
    </cfRule>
  </conditionalFormatting>
  <conditionalFormatting sqref="AY130">
    <cfRule type="dataBar" priority="1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{FA249802-CAFC-4FC3-97BD-BC6D275E14CD}</x14:id>
        </ext>
      </extLst>
    </cfRule>
  </conditionalFormatting>
  <conditionalFormatting sqref="A100 A108 W108:Y108 W100:Y100 AZ100:XFD100 AZ108:XFD108 AI100 AI108 AC100:AF100 AC108:AF108">
    <cfRule type="dataBar" priority="1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{88ECCC6A-61E0-457D-AB2E-E87F24321A58}</x14:id>
        </ext>
      </extLst>
    </cfRule>
  </conditionalFormatting>
  <conditionalFormatting sqref="AC101">
    <cfRule type="cellIs" dxfId="293" priority="183" operator="greaterThan">
      <formula>0.05</formula>
    </cfRule>
  </conditionalFormatting>
  <conditionalFormatting sqref="I100 I108">
    <cfRule type="dataBar" priority="1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{66680060-829C-41FE-8C31-AA70819B43DE}</x14:id>
        </ext>
      </extLst>
    </cfRule>
  </conditionalFormatting>
  <conditionalFormatting sqref="AH105">
    <cfRule type="cellIs" dxfId="292" priority="172" operator="greaterThan">
      <formula>0.94999</formula>
    </cfRule>
    <cfRule type="cellIs" dxfId="291" priority="173" operator="greaterThan">
      <formula>0.66999</formula>
    </cfRule>
    <cfRule type="cellIs" dxfId="290" priority="174" operator="greaterThan">
      <formula>66.999</formula>
    </cfRule>
    <cfRule type="cellIs" dxfId="289" priority="175" operator="greaterThan">
      <formula>",94999"</formula>
    </cfRule>
    <cfRule type="cellIs" dxfId="288" priority="176" operator="greaterThan">
      <formula>",66999"</formula>
    </cfRule>
  </conditionalFormatting>
  <conditionalFormatting sqref="AH100 AH108">
    <cfRule type="dataBar" priority="1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{63B4CCFF-1463-4EF1-A9C9-EF0E218CFDD4}</x14:id>
        </ext>
      </extLst>
    </cfRule>
  </conditionalFormatting>
  <conditionalFormatting sqref="H100">
    <cfRule type="dataBar" priority="1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{A041A19B-8663-4D2A-8916-B7340FFBFD2A}</x14:id>
        </ext>
      </extLst>
    </cfRule>
  </conditionalFormatting>
  <conditionalFormatting sqref="H108">
    <cfRule type="dataBar" priority="1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{CF1F9898-D880-4A94-9ADC-C70AF93B9D3D}</x14:id>
        </ext>
      </extLst>
    </cfRule>
  </conditionalFormatting>
  <conditionalFormatting sqref="H101">
    <cfRule type="cellIs" dxfId="287" priority="164" operator="greaterThan">
      <formula>0.05</formula>
    </cfRule>
  </conditionalFormatting>
  <conditionalFormatting sqref="H109">
    <cfRule type="cellIs" dxfId="286" priority="163" operator="greaterThan">
      <formula>0.05</formula>
    </cfRule>
  </conditionalFormatting>
  <conditionalFormatting sqref="H98">
    <cfRule type="dataBar" priority="1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{78A3AC20-6B0C-475D-9655-A467D6573E9D}</x14:id>
        </ext>
      </extLst>
    </cfRule>
  </conditionalFormatting>
  <conditionalFormatting sqref="AG100">
    <cfRule type="dataBar" priority="16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{386E6CB4-2D5D-466C-9162-5145E160F986}</x14:id>
        </ext>
      </extLst>
    </cfRule>
  </conditionalFormatting>
  <conditionalFormatting sqref="AG108">
    <cfRule type="dataBar" priority="1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{4E7BB997-31A9-438C-A27B-9C4227A87992}</x14:id>
        </ext>
      </extLst>
    </cfRule>
  </conditionalFormatting>
  <conditionalFormatting sqref="AG101">
    <cfRule type="cellIs" dxfId="285" priority="159" operator="greaterThan">
      <formula>0.05</formula>
    </cfRule>
  </conditionalFormatting>
  <conditionalFormatting sqref="AG109">
    <cfRule type="cellIs" dxfId="284" priority="158" operator="greaterThan">
      <formula>0.05</formula>
    </cfRule>
  </conditionalFormatting>
  <conditionalFormatting sqref="AG98">
    <cfRule type="dataBar" priority="1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{9C5C55C4-45E3-4EB0-856E-F3829DD12079}</x14:id>
        </ext>
      </extLst>
    </cfRule>
  </conditionalFormatting>
  <conditionalFormatting sqref="F100:G100 F108:G108">
    <cfRule type="dataBar" priority="1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{88F92E2F-3317-41A5-A1F2-11958164992D}</x14:id>
        </ext>
      </extLst>
    </cfRule>
  </conditionalFormatting>
  <conditionalFormatting sqref="F101:G101">
    <cfRule type="cellIs" dxfId="283" priority="155" operator="greaterThan">
      <formula>0.05</formula>
    </cfRule>
  </conditionalFormatting>
  <conditionalFormatting sqref="J108:S108 J100:S100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{815392A0-BBB7-4A35-B318-B83AE3141EB1}</x14:id>
        </ext>
      </extLst>
    </cfRule>
  </conditionalFormatting>
  <conditionalFormatting sqref="J101:L101">
    <cfRule type="cellIs" dxfId="282" priority="143" operator="greaterThan">
      <formula>0.05</formula>
    </cfRule>
  </conditionalFormatting>
  <conditionalFormatting sqref="J110:L110">
    <cfRule type="dataBar" priority="14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{607FE0FA-9A08-43F2-99F2-7800B0904A88}</x14:id>
        </ext>
      </extLst>
    </cfRule>
  </conditionalFormatting>
  <conditionalFormatting sqref="J98:L98">
    <cfRule type="cellIs" dxfId="281" priority="141" operator="lessThan">
      <formula>0</formula>
    </cfRule>
  </conditionalFormatting>
  <conditionalFormatting sqref="T100 T108">
    <cfRule type="dataBar" priority="1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{697CF640-ACD2-4101-AF6E-E054139D9815}</x14:id>
        </ext>
      </extLst>
    </cfRule>
  </conditionalFormatting>
  <conditionalFormatting sqref="U108 U100">
    <cfRule type="dataBar" priority="1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{568F26C3-DE8C-4763-998C-91CB744D90D9}</x14:id>
        </ext>
      </extLst>
    </cfRule>
  </conditionalFormatting>
  <conditionalFormatting sqref="U101">
    <cfRule type="cellIs" dxfId="280" priority="130" operator="greaterThan">
      <formula>0.05</formula>
    </cfRule>
  </conditionalFormatting>
  <conditionalFormatting sqref="U109">
    <cfRule type="cellIs" dxfId="279" priority="129" operator="greaterThan">
      <formula>0.05</formula>
    </cfRule>
  </conditionalFormatting>
  <conditionalFormatting sqref="V100">
    <cfRule type="dataBar" priority="1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{E43D09AD-A10C-4402-83B3-D62578C819C0}</x14:id>
        </ext>
      </extLst>
    </cfRule>
  </conditionalFormatting>
  <conditionalFormatting sqref="V108">
    <cfRule type="dataBar" priority="1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{3087C44E-874D-44DA-828D-79CCDAD49B45}</x14:id>
        </ext>
      </extLst>
    </cfRule>
  </conditionalFormatting>
  <conditionalFormatting sqref="U110">
    <cfRule type="dataBar" priority="12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{987ADF45-E7E8-460C-A449-E090A6E5A5DC}</x14:id>
        </ext>
      </extLst>
    </cfRule>
  </conditionalFormatting>
  <conditionalFormatting sqref="U111">
    <cfRule type="cellIs" dxfId="278" priority="125" operator="greaterThan">
      <formula>0.05</formula>
    </cfRule>
  </conditionalFormatting>
  <conditionalFormatting sqref="V111">
    <cfRule type="dataBar" priority="1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{287AB3A5-3793-42E6-9357-E39524F861E4}</x14:id>
        </ext>
      </extLst>
    </cfRule>
  </conditionalFormatting>
  <conditionalFormatting sqref="AK100:AW100 AJ108:AW108">
    <cfRule type="dataBar" priority="1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{9A5507A7-E35C-4D91-A4F5-515A88080CFA}</x14:id>
        </ext>
      </extLst>
    </cfRule>
  </conditionalFormatting>
  <conditionalFormatting sqref="AK101:AV101">
    <cfRule type="cellIs" dxfId="277" priority="122" operator="greaterThan">
      <formula>0.05</formula>
    </cfRule>
  </conditionalFormatting>
  <conditionalFormatting sqref="AJ100">
    <cfRule type="dataBar" priority="1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{9CABD1DD-58E5-45DB-A2FC-3B202C79F113}</x14:id>
        </ext>
      </extLst>
    </cfRule>
  </conditionalFormatting>
  <conditionalFormatting sqref="AK110:AV110">
    <cfRule type="dataBar" priority="12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{191133B1-CF8F-4018-97D3-4B1C7A99E37A}</x14:id>
        </ext>
      </extLst>
    </cfRule>
  </conditionalFormatting>
  <conditionalFormatting sqref="AK98:AV98">
    <cfRule type="cellIs" dxfId="276" priority="119" operator="lessThan">
      <formula>0</formula>
    </cfRule>
  </conditionalFormatting>
  <conditionalFormatting sqref="AJ110">
    <cfRule type="dataBar" priority="1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{80A6B9BE-0548-4C70-95E9-6E9E125DF244}</x14:id>
        </ext>
      </extLst>
    </cfRule>
  </conditionalFormatting>
  <conditionalFormatting sqref="AX100">
    <cfRule type="dataBar" priority="1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{414C0846-5E35-4E7E-8A95-47742469E0D4}</x14:id>
        </ext>
      </extLst>
    </cfRule>
  </conditionalFormatting>
  <conditionalFormatting sqref="AX108">
    <cfRule type="dataBar" priority="1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{257ACB49-97CF-4957-9E5A-1F1C0E206B68}</x14:id>
        </ext>
      </extLst>
    </cfRule>
  </conditionalFormatting>
  <conditionalFormatting sqref="AX101">
    <cfRule type="cellIs" dxfId="275" priority="106" operator="greaterThan">
      <formula>0.05</formula>
    </cfRule>
  </conditionalFormatting>
  <conditionalFormatting sqref="AX109">
    <cfRule type="cellIs" dxfId="274" priority="105" operator="greaterThan">
      <formula>0.05</formula>
    </cfRule>
  </conditionalFormatting>
  <conditionalFormatting sqref="AY100">
    <cfRule type="dataBar" priority="1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{CC8B7FC9-9612-410D-8064-CBB7B1C8D552}</x14:id>
        </ext>
      </extLst>
    </cfRule>
  </conditionalFormatting>
  <conditionalFormatting sqref="AY108">
    <cfRule type="dataBar" priority="1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{31321444-FFE7-4B2D-B491-CD1855745015}</x14:id>
        </ext>
      </extLst>
    </cfRule>
  </conditionalFormatting>
  <conditionalFormatting sqref="AX110">
    <cfRule type="dataBar" priority="10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{4BE9FF39-01BB-477D-8899-733ECB0D665D}</x14:id>
        </ext>
      </extLst>
    </cfRule>
  </conditionalFormatting>
  <conditionalFormatting sqref="AX111">
    <cfRule type="cellIs" dxfId="273" priority="101" operator="greaterThan">
      <formula>0.05</formula>
    </cfRule>
  </conditionalFormatting>
  <conditionalFormatting sqref="AY111">
    <cfRule type="dataBar" priority="1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{276C450D-1CB8-483C-B140-9223132CFF87}</x14:id>
        </ext>
      </extLst>
    </cfRule>
  </conditionalFormatting>
  <conditionalFormatting sqref="A81:G81 A89:G89 W89:AF89 W81:AF81 AZ80:XFD80 AZ88:XFD88 AI81 AI89">
    <cfRule type="dataBar" priority="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{93E36CC8-C9C5-4AA0-AA99-52B4283E5859}</x14:id>
        </ext>
      </extLst>
    </cfRule>
  </conditionalFormatting>
  <conditionalFormatting sqref="B82:G82">
    <cfRule type="cellIs" dxfId="272" priority="96" operator="greaterThan">
      <formula>0.05</formula>
    </cfRule>
  </conditionalFormatting>
  <conditionalFormatting sqref="Z82:AC82">
    <cfRule type="cellIs" dxfId="271" priority="95" operator="greaterThan">
      <formula>0.05</formula>
    </cfRule>
  </conditionalFormatting>
  <conditionalFormatting sqref="I89">
    <cfRule type="dataBar" priority="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{F9F3E1B6-50DF-49E9-A4E5-99C5FBDA1BDE}</x14:id>
        </ext>
      </extLst>
    </cfRule>
  </conditionalFormatting>
  <conditionalFormatting sqref="I81">
    <cfRule type="dataBar" priority="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{91FE11E1-13C9-4475-B6F4-1C70C808801C}</x14:id>
        </ext>
      </extLst>
    </cfRule>
  </conditionalFormatting>
  <conditionalFormatting sqref="AH86">
    <cfRule type="cellIs" dxfId="270" priority="82" operator="greaterThan">
      <formula>0.94999</formula>
    </cfRule>
    <cfRule type="cellIs" dxfId="269" priority="83" operator="greaterThan">
      <formula>0.66999</formula>
    </cfRule>
    <cfRule type="cellIs" dxfId="268" priority="84" operator="greaterThan">
      <formula>66.999</formula>
    </cfRule>
    <cfRule type="cellIs" dxfId="267" priority="85" operator="greaterThan">
      <formula>",94999"</formula>
    </cfRule>
    <cfRule type="cellIs" dxfId="266" priority="86" operator="greaterThan">
      <formula>",66999"</formula>
    </cfRule>
  </conditionalFormatting>
  <conditionalFormatting sqref="AH89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{D891ACE1-C657-4B42-92C6-A25BE1153D3F}</x14:id>
        </ext>
      </extLst>
    </cfRule>
  </conditionalFormatting>
  <conditionalFormatting sqref="AH81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{FF4F2916-3585-4DE8-A2A8-16F6D3B6AAAD}</x14:id>
        </ext>
      </extLst>
    </cfRule>
  </conditionalFormatting>
  <conditionalFormatting sqref="H81 H89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{8D584778-9C53-48EC-9AF1-63AE0B913753}</x14:id>
        </ext>
      </extLst>
    </cfRule>
  </conditionalFormatting>
  <conditionalFormatting sqref="H82">
    <cfRule type="cellIs" dxfId="265" priority="76" operator="greaterThan">
      <formula>0.05</formula>
    </cfRule>
  </conditionalFormatting>
  <conditionalFormatting sqref="H90">
    <cfRule type="cellIs" dxfId="264" priority="75" operator="greaterThan">
      <formula>0.05</formula>
    </cfRule>
  </conditionalFormatting>
  <conditionalFormatting sqref="H79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{D7C953E6-FA3D-405D-B634-9C7CB4C4475D}</x14:id>
        </ext>
      </extLst>
    </cfRule>
  </conditionalFormatting>
  <conditionalFormatting sqref="AG89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{27627752-9A05-4BF1-9BB4-BD36E95DF1E1}</x14:id>
        </ext>
      </extLst>
    </cfRule>
  </conditionalFormatting>
  <conditionalFormatting sqref="AG82">
    <cfRule type="cellIs" dxfId="263" priority="72" operator="greaterThan">
      <formula>0.05</formula>
    </cfRule>
  </conditionalFormatting>
  <conditionalFormatting sqref="AG81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{7ECD5EDE-FE44-41AA-BC22-C6EF704176AB}</x14:id>
        </ext>
      </extLst>
    </cfRule>
  </conditionalFormatting>
  <conditionalFormatting sqref="AG90">
    <cfRule type="cellIs" dxfId="262" priority="70" operator="greaterThan">
      <formula>0.05</formula>
    </cfRule>
  </conditionalFormatting>
  <conditionalFormatting sqref="AG79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{C72504A5-7587-4DC1-B8BD-33BFF8272D23}</x14:id>
        </ext>
      </extLst>
    </cfRule>
  </conditionalFormatting>
  <conditionalFormatting sqref="J89:S89 J81:S81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{AB73DC49-DD46-4F51-85F8-E542F68FADEC}</x14:id>
        </ext>
      </extLst>
    </cfRule>
  </conditionalFormatting>
  <conditionalFormatting sqref="J82:L82">
    <cfRule type="cellIs" dxfId="261" priority="67" operator="greaterThan">
      <formula>0.05</formula>
    </cfRule>
  </conditionalFormatting>
  <conditionalFormatting sqref="J91:L91">
    <cfRule type="dataBar" priority="6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{120DB8DD-5788-4692-AC2C-3F15D9860E83}</x14:id>
        </ext>
      </extLst>
    </cfRule>
  </conditionalFormatting>
  <conditionalFormatting sqref="J79:L79">
    <cfRule type="cellIs" dxfId="260" priority="65" operator="lessThan">
      <formula>0</formula>
    </cfRule>
  </conditionalFormatting>
  <conditionalFormatting sqref="T81 T89">
    <cfRule type="dataBar" priority="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{1F71B3CF-21C2-4DE1-9DF7-68E86288DDC3}</x14:id>
        </ext>
      </extLst>
    </cfRule>
  </conditionalFormatting>
  <conditionalFormatting sqref="U81 U89">
    <cfRule type="dataBar" priority="5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{0F46C6C7-4B49-4475-98FC-916523588A62}</x14:id>
        </ext>
      </extLst>
    </cfRule>
  </conditionalFormatting>
  <conditionalFormatting sqref="U82">
    <cfRule type="cellIs" dxfId="259" priority="54" operator="greaterThan">
      <formula>0.05</formula>
    </cfRule>
  </conditionalFormatting>
  <conditionalFormatting sqref="U90">
    <cfRule type="cellIs" dxfId="258" priority="53" operator="greaterThan">
      <formula>0.05</formula>
    </cfRule>
  </conditionalFormatting>
  <conditionalFormatting sqref="V81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{C7827585-1A93-4B92-8866-0EEA59B7A418}</x14:id>
        </ext>
      </extLst>
    </cfRule>
  </conditionalFormatting>
  <conditionalFormatting sqref="V89">
    <cfRule type="dataBar" priority="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{FD46E0CC-2A8D-4E9E-996C-F433886C8B0D}</x14:id>
        </ext>
      </extLst>
    </cfRule>
  </conditionalFormatting>
  <conditionalFormatting sqref="U91">
    <cfRule type="dataBar" priority="5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{C12ED8D1-2728-4E83-82EA-81EFCBB510D9}</x14:id>
        </ext>
      </extLst>
    </cfRule>
  </conditionalFormatting>
  <conditionalFormatting sqref="U92">
    <cfRule type="cellIs" dxfId="257" priority="49" operator="greaterThan">
      <formula>0.05</formula>
    </cfRule>
  </conditionalFormatting>
  <conditionalFormatting sqref="V92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{773E9075-B008-4D7D-A0B8-420BDA2F3B0B}</x14:id>
        </ext>
      </extLst>
    </cfRule>
  </conditionalFormatting>
  <conditionalFormatting sqref="AK81:AW81 AJ89:AW89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{F53BE43E-5828-4005-A62C-B8B99A90562A}</x14:id>
        </ext>
      </extLst>
    </cfRule>
  </conditionalFormatting>
  <conditionalFormatting sqref="AK82:AV82">
    <cfRule type="cellIs" dxfId="256" priority="46" operator="greaterThan">
      <formula>0.05</formula>
    </cfRule>
  </conditionalFormatting>
  <conditionalFormatting sqref="AJ81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{C4F19F2E-220D-40D0-9384-CD9B9B39632C}</x14:id>
        </ext>
      </extLst>
    </cfRule>
  </conditionalFormatting>
  <conditionalFormatting sqref="AK91:AV91">
    <cfRule type="dataBar" priority="4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{9B9D449D-4927-42E1-BEBB-0B91ECED84D4}</x14:id>
        </ext>
      </extLst>
    </cfRule>
  </conditionalFormatting>
  <conditionalFormatting sqref="AK79:AV79">
    <cfRule type="cellIs" dxfId="255" priority="43" operator="lessThan">
      <formula>0</formula>
    </cfRule>
  </conditionalFormatting>
  <conditionalFormatting sqref="AJ91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{8B8EE625-3865-46DF-84C4-27CB9762405C}</x14:id>
        </ext>
      </extLst>
    </cfRule>
  </conditionalFormatting>
  <conditionalFormatting sqref="AX81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{F6F6763F-BA20-4771-A04B-5CEFA617E1E9}</x14:id>
        </ext>
      </extLst>
    </cfRule>
  </conditionalFormatting>
  <conditionalFormatting sqref="AX89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{E05F9977-0589-4943-BDE8-E0B95601CBE4}</x14:id>
        </ext>
      </extLst>
    </cfRule>
  </conditionalFormatting>
  <conditionalFormatting sqref="AX82">
    <cfRule type="cellIs" dxfId="254" priority="30" operator="greaterThan">
      <formula>0.05</formula>
    </cfRule>
  </conditionalFormatting>
  <conditionalFormatting sqref="AX90">
    <cfRule type="cellIs" dxfId="253" priority="29" operator="greaterThan">
      <formula>0.05</formula>
    </cfRule>
  </conditionalFormatting>
  <conditionalFormatting sqref="AY81">
    <cfRule type="dataBar" priority="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{BA70CCD3-D5D8-4D11-A82B-7AC413EF788C}</x14:id>
        </ext>
      </extLst>
    </cfRule>
  </conditionalFormatting>
  <conditionalFormatting sqref="AY89">
    <cfRule type="dataBar" priority="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{F65F78CE-311E-4E20-99BA-39E24B6AA776}</x14:id>
        </ext>
      </extLst>
    </cfRule>
  </conditionalFormatting>
  <conditionalFormatting sqref="AX91">
    <cfRule type="dataBar" priority="2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{BAAF9BB8-96DD-4C28-829F-1A21DF69DE26}</x14:id>
        </ext>
      </extLst>
    </cfRule>
  </conditionalFormatting>
  <conditionalFormatting sqref="AX92">
    <cfRule type="cellIs" dxfId="252" priority="25" operator="greaterThan">
      <formula>0.05</formula>
    </cfRule>
  </conditionalFormatting>
  <conditionalFormatting sqref="AY92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{17220E48-3270-4B7F-9688-17B41A24CA5D}</x14:id>
        </ext>
      </extLst>
    </cfRule>
  </conditionalFormatting>
  <conditionalFormatting sqref="B26:C26 B34:C3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{61EF54E9-23BE-4A79-8895-1B21263BAFA0}</x14:id>
        </ext>
      </extLst>
    </cfRule>
  </conditionalFormatting>
  <conditionalFormatting sqref="B27:C27">
    <cfRule type="cellIs" dxfId="251" priority="22" operator="greaterThan">
      <formula>0.05</formula>
    </cfRule>
  </conditionalFormatting>
  <conditionalFormatting sqref="E26 E34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{584B5369-99DE-4227-80C8-179FAD0C0AD8}</x14:id>
        </ext>
      </extLst>
    </cfRule>
  </conditionalFormatting>
  <conditionalFormatting sqref="E27">
    <cfRule type="cellIs" dxfId="250" priority="20" operator="greaterThan">
      <formula>0.05</formula>
    </cfRule>
  </conditionalFormatting>
  <conditionalFormatting sqref="J26:L26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{46F13AD8-3F88-40E8-9B41-CD919C428C4A}</x14:id>
        </ext>
      </extLst>
    </cfRule>
  </conditionalFormatting>
  <conditionalFormatting sqref="J27:L27">
    <cfRule type="cellIs" dxfId="249" priority="18" operator="greaterThan">
      <formula>0.05</formula>
    </cfRule>
  </conditionalFormatting>
  <conditionalFormatting sqref="J24:L24">
    <cfRule type="cellIs" dxfId="248" priority="17" operator="lessThan">
      <formula>0</formula>
    </cfRule>
  </conditionalFormatting>
  <conditionalFormatting sqref="J34:L34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{BDF8A75F-1BC1-4E3E-A56E-7840784C2B25}</x14:id>
        </ext>
      </extLst>
    </cfRule>
  </conditionalFormatting>
  <conditionalFormatting sqref="Z27:AB27">
    <cfRule type="cellIs" dxfId="247" priority="15" operator="greaterThan">
      <formula>0.05</formula>
    </cfRule>
  </conditionalFormatting>
  <conditionalFormatting sqref="Z34:AB34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{ED69C1FA-9EF0-4FA4-9B88-92AAEA8C314F}</x14:id>
        </ext>
      </extLst>
    </cfRule>
  </conditionalFormatting>
  <conditionalFormatting sqref="AK26:AV26">
    <cfRule type="dataBar" priority="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{D15E37A0-A0FE-49B4-A2F6-2C7234C97D02}</x14:id>
        </ext>
      </extLst>
    </cfRule>
  </conditionalFormatting>
  <conditionalFormatting sqref="AK27:AV27">
    <cfRule type="cellIs" dxfId="246" priority="12" operator="greaterThan">
      <formula>0.05</formula>
    </cfRule>
  </conditionalFormatting>
  <conditionalFormatting sqref="AK24:AV24">
    <cfRule type="cellIs" dxfId="245" priority="11" operator="lessThan">
      <formula>0</formula>
    </cfRule>
  </conditionalFormatting>
  <conditionalFormatting sqref="AK34:AV34">
    <cfRule type="dataBar" priority="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{8879DC73-A6D1-4078-9079-E0A4702B4CE5}</x14:id>
        </ext>
      </extLst>
    </cfRule>
  </conditionalFormatting>
  <conditionalFormatting sqref="D100 D108">
    <cfRule type="dataBar" priority="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{1B23C99E-B654-4B55-A5AD-C8769FD38AA7}</x14:id>
        </ext>
      </extLst>
    </cfRule>
  </conditionalFormatting>
  <conditionalFormatting sqref="D101">
    <cfRule type="cellIs" dxfId="244" priority="8" operator="greaterThan">
      <formula>0.05</formula>
    </cfRule>
  </conditionalFormatting>
  <conditionalFormatting sqref="B100:C100 B108:C108">
    <cfRule type="dataBar" priority="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{7DBA168E-C29A-4C10-BD3D-C8D552239543}</x14:id>
        </ext>
      </extLst>
    </cfRule>
  </conditionalFormatting>
  <conditionalFormatting sqref="B101:C101">
    <cfRule type="cellIs" dxfId="243" priority="6" operator="greaterThan">
      <formula>0.05</formula>
    </cfRule>
  </conditionalFormatting>
  <conditionalFormatting sqref="E100 E108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{EF139DF2-8C13-4EF3-AE1E-994351B718B2}</x14:id>
        </ext>
      </extLst>
    </cfRule>
  </conditionalFormatting>
  <conditionalFormatting sqref="E101">
    <cfRule type="cellIs" dxfId="242" priority="4" operator="greaterThan">
      <formula>0.05</formula>
    </cfRule>
  </conditionalFormatting>
  <conditionalFormatting sqref="Z101:AB101">
    <cfRule type="cellIs" dxfId="241" priority="3" operator="greaterThan">
      <formula>0.05</formula>
    </cfRule>
  </conditionalFormatting>
  <conditionalFormatting sqref="Z108:AB108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{ADE9A44D-3740-461D-8656-14A00E455CEC}</x14:id>
        </ext>
      </extLst>
    </cfRule>
  </conditionalFormatting>
  <conditionalFormatting sqref="AX27">
    <cfRule type="cellIs" dxfId="240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3A825B8-5AC6-4EDB-B153-362D3E9EE2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W17:AF17 W9:AF9 AZ9:XFD9 AZ17:XFD17 J17:T17 J9:T9 AI9:AW9 AI17:AW17</xm:sqref>
        </x14:conditionalFormatting>
        <x14:conditionalFormatting xmlns:xm="http://schemas.microsoft.com/office/excel/2006/main">
          <x14:cfRule type="dataBar" id="{220F6B73-66E2-4F3C-9105-8CECFA08E4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 A34 W34:Y34 W26:Y26 AZ26:XFD26 AZ34:XFD34 M34:T34 M26:T26 AI26:AJ26 AI34:AJ34 AC26:AF26 AC34:AF34 AW26 AW34</xm:sqref>
        </x14:conditionalFormatting>
        <x14:conditionalFormatting xmlns:xm="http://schemas.microsoft.com/office/excel/2006/main">
          <x14:cfRule type="dataBar" id="{74324FCE-DC5F-4CB4-A312-3A9791A027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W51:AF51 W43:AF43 AZ43:XFD43 AZ51:XFD51 J51:T51 J43:T43 AI43:AW43 AI51:AW51</xm:sqref>
        </x14:conditionalFormatting>
        <x14:conditionalFormatting xmlns:xm="http://schemas.microsoft.com/office/excel/2006/main">
          <x14:cfRule type="dataBar" id="{9C2BBDDF-A543-4890-AB70-E1012848D3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W68:AF68 W60:AF60 AZ60:XFD60 AZ68:XFD68 J68:T68 J60:T60 AI60:AW60 AI68:AW68</xm:sqref>
        </x14:conditionalFormatting>
        <x14:conditionalFormatting xmlns:xm="http://schemas.microsoft.com/office/excel/2006/main">
          <x14:cfRule type="dataBar" id="{860F3B7A-6D09-476C-A500-99242A53EF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AAFF0E8A-7784-43B5-A9F1-DA17DD8E346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 AX17</xm:sqref>
        </x14:conditionalFormatting>
        <x14:conditionalFormatting xmlns:xm="http://schemas.microsoft.com/office/excel/2006/main">
          <x14:cfRule type="dataBar" id="{71A95EEF-1500-4AA5-90DE-8E191CB8A7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5032277A-6B59-4609-92FA-F77406CB10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2EF05D0D-397A-48EE-932B-D363EC13048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AX43</xm:sqref>
        </x14:conditionalFormatting>
        <x14:conditionalFormatting xmlns:xm="http://schemas.microsoft.com/office/excel/2006/main">
          <x14:cfRule type="dataBar" id="{046D084E-775D-4246-85DD-A81CCEE87B9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AX51</xm:sqref>
        </x14:conditionalFormatting>
        <x14:conditionalFormatting xmlns:xm="http://schemas.microsoft.com/office/excel/2006/main">
          <x14:cfRule type="dataBar" id="{3FC56B6D-C672-4EEF-831B-45F156017C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AX60</xm:sqref>
        </x14:conditionalFormatting>
        <x14:conditionalFormatting xmlns:xm="http://schemas.microsoft.com/office/excel/2006/main">
          <x14:cfRule type="dataBar" id="{804484CD-4186-48F4-8C83-D532A8508A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AX68</xm:sqref>
        </x14:conditionalFormatting>
        <x14:conditionalFormatting xmlns:xm="http://schemas.microsoft.com/office/excel/2006/main">
          <x14:cfRule type="dataBar" id="{93558FB5-67AE-4BD0-A9DB-C8CD59B02F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U34 U26</xm:sqref>
        </x14:conditionalFormatting>
        <x14:conditionalFormatting xmlns:xm="http://schemas.microsoft.com/office/excel/2006/main">
          <x14:cfRule type="dataBar" id="{1552415D-EE95-43E1-A330-1AF70B3CB8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U43 U51</xm:sqref>
        </x14:conditionalFormatting>
        <x14:conditionalFormatting xmlns:xm="http://schemas.microsoft.com/office/excel/2006/main">
          <x14:cfRule type="dataBar" id="{E14CAD17-B292-48E6-B371-19FA2FB485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U68 U60</xm:sqref>
        </x14:conditionalFormatting>
        <x14:conditionalFormatting xmlns:xm="http://schemas.microsoft.com/office/excel/2006/main">
          <x14:cfRule type="dataBar" id="{41B2A3D3-88F9-4FA0-8A35-169933A2B92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5BB46DA5-9731-4903-91A4-E3AE72C8A8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13BC6DBD-8A51-437E-9AD8-0DEC29283F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E3F91F69-4E27-4C74-AA7A-AC4976BECD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6CF67F8E-4B13-4827-AB74-500DCFFB11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3425CF01-A52F-41AC-93C4-4F762CF4F9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9724DEF8-DDB4-4C25-9424-FAFB721A9F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A82064E0-BD09-456D-A1F3-BE7920B50A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AH34 AH26</xm:sqref>
        </x14:conditionalFormatting>
        <x14:conditionalFormatting xmlns:xm="http://schemas.microsoft.com/office/excel/2006/main">
          <x14:cfRule type="dataBar" id="{8756808B-FE48-4E25-8B32-C78E9588745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F48565F7-3709-4304-A340-EB313B001C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7709B7FD-32E6-47EA-9073-8F6E84BB9D1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913F2E96-832E-44CB-9F2B-9F6605AAAA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5FA04FA8-6A0C-4694-9EA7-F7B3B1B72D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B265ACEC-7A35-41A0-A4B4-7CE8F875D1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37335123-58A8-43BB-A5E7-1F693299D7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 V17</xm:sqref>
        </x14:conditionalFormatting>
        <x14:conditionalFormatting xmlns:xm="http://schemas.microsoft.com/office/excel/2006/main">
          <x14:cfRule type="dataBar" id="{1FE9A669-CF0F-4C1E-8416-5364057BE0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FC046BDC-3A34-475B-A4ED-62E50C6D82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04A3BD5B-12F5-4731-B805-CE8D1C64A6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V43</xm:sqref>
        </x14:conditionalFormatting>
        <x14:conditionalFormatting xmlns:xm="http://schemas.microsoft.com/office/excel/2006/main">
          <x14:cfRule type="dataBar" id="{93951DC1-8654-4F5A-BAFE-8B03D6DBB4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V51</xm:sqref>
        </x14:conditionalFormatting>
        <x14:conditionalFormatting xmlns:xm="http://schemas.microsoft.com/office/excel/2006/main">
          <x14:cfRule type="dataBar" id="{CFE11A1D-14F3-4329-9870-229FC12B2F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V60</xm:sqref>
        </x14:conditionalFormatting>
        <x14:conditionalFormatting xmlns:xm="http://schemas.microsoft.com/office/excel/2006/main">
          <x14:cfRule type="dataBar" id="{8A926366-63E8-4F32-9C46-1FF28ABD91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V68</xm:sqref>
        </x14:conditionalFormatting>
        <x14:conditionalFormatting xmlns:xm="http://schemas.microsoft.com/office/excel/2006/main">
          <x14:cfRule type="dataBar" id="{14F0D4FD-0CF3-4058-AA85-D1B48001A0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 AY17</xm:sqref>
        </x14:conditionalFormatting>
        <x14:conditionalFormatting xmlns:xm="http://schemas.microsoft.com/office/excel/2006/main">
          <x14:cfRule type="dataBar" id="{7FA70BEE-4483-42FE-A283-B7DC052214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865DEEC7-87AE-42B0-97A7-F824B8566A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4BA0108D-F821-4575-9618-3400B7FFAC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AY43</xm:sqref>
        </x14:conditionalFormatting>
        <x14:conditionalFormatting xmlns:xm="http://schemas.microsoft.com/office/excel/2006/main">
          <x14:cfRule type="dataBar" id="{3BB284E8-B7A7-4A39-A350-5D4E4F9E513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AY51</xm:sqref>
        </x14:conditionalFormatting>
        <x14:conditionalFormatting xmlns:xm="http://schemas.microsoft.com/office/excel/2006/main">
          <x14:cfRule type="dataBar" id="{5A40B384-E35A-4E7C-81FD-88A1724B334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AY60</xm:sqref>
        </x14:conditionalFormatting>
        <x14:conditionalFormatting xmlns:xm="http://schemas.microsoft.com/office/excel/2006/main">
          <x14:cfRule type="dataBar" id="{016DD174-269B-47BE-A8CC-761937EB9A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AY68</xm:sqref>
        </x14:conditionalFormatting>
        <x14:conditionalFormatting xmlns:xm="http://schemas.microsoft.com/office/excel/2006/main">
          <x14:cfRule type="dataBar" id="{163CC91D-92D9-45C4-87BC-3CAC2EABFF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F34F8E0A-9A37-49F9-8905-DE24E9309EB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3F99F85D-E72F-436E-9F03-C4736198C23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14975B22-7EB0-44DD-8DA0-47B8E1F1EB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8223FBF6-1702-4F70-855E-0580B0DBD8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659F238F-AB5F-454F-A1FF-2F405B42926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D748C3E0-3876-4590-A77B-434A48914A7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4ADA15C4-01EB-45B0-BA73-66CAEF551E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08888A07-4D54-4CFC-AD17-D2390B80A6B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7C8F7D36-C899-44AB-A6B5-D03C19740E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0BD942C3-5BC7-4558-85D6-C54AC0BA7A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ABD1F3ED-D884-4CC3-AF75-BA5C6D9B203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1FED4C52-CA83-4903-B0FB-1C3A4AC437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5A73B316-6FBF-4D75-886C-D66F853709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EAB98552-315B-4514-A351-449FE7098E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02907875-454E-447A-A580-550B90A06D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FAE0939C-A736-43DD-93A1-6F897E20AB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3F3EC18D-2FAD-41B0-9F1D-43425ACF88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70906127-98E6-4149-AE2F-40D0FC72EA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98173311-FED7-46F5-AE53-4C74809BAD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50558E1A-1746-4A96-B38A-435914F79E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35821DF3-8B4E-4ADC-BE52-C4F4ADF219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F146A1B7-D20A-4D8C-9698-195DECDE6C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  <x14:conditionalFormatting xmlns:xm="http://schemas.microsoft.com/office/excel/2006/main">
          <x14:cfRule type="dataBar" id="{CBC7881F-30A9-4B14-98E7-DA084548B4A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D34 D26 F34:G34 F26:G26</xm:sqref>
        </x14:conditionalFormatting>
        <x14:conditionalFormatting xmlns:xm="http://schemas.microsoft.com/office/excel/2006/main">
          <x14:cfRule type="dataBar" id="{263386DF-CF94-4E99-971D-0EB7F90C8F4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AK138:AW138 J146:S146 J138:S138 W138:X138 W146:X146 AI146:AW146 AI138 AZ146:XFD146 AZ138:XFD138</xm:sqref>
        </x14:conditionalFormatting>
        <x14:conditionalFormatting xmlns:xm="http://schemas.microsoft.com/office/excel/2006/main">
          <x14:cfRule type="dataBar" id="{A0A11A58-39D2-4A28-AF4C-5B689E886E7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AJ138</xm:sqref>
        </x14:conditionalFormatting>
        <x14:conditionalFormatting xmlns:xm="http://schemas.microsoft.com/office/excel/2006/main">
          <x14:cfRule type="dataBar" id="{6FE6A499-4057-41D0-B4B8-E24D0B6A42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J148:L148</xm:sqref>
        </x14:conditionalFormatting>
        <x14:conditionalFormatting xmlns:xm="http://schemas.microsoft.com/office/excel/2006/main">
          <x14:cfRule type="dataBar" id="{C899BA70-7FA5-4D1D-8866-D739518E52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AK148:AV148</xm:sqref>
        </x14:conditionalFormatting>
        <x14:conditionalFormatting xmlns:xm="http://schemas.microsoft.com/office/excel/2006/main">
          <x14:cfRule type="dataBar" id="{DA621498-04F6-40F2-ACF3-CB1E7920E98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AJ148</xm:sqref>
        </x14:conditionalFormatting>
        <x14:conditionalFormatting xmlns:xm="http://schemas.microsoft.com/office/excel/2006/main">
          <x14:cfRule type="dataBar" id="{74DB1BB7-405B-43F7-A4A3-578740F47E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T138 T146</xm:sqref>
        </x14:conditionalFormatting>
        <x14:conditionalFormatting xmlns:xm="http://schemas.microsoft.com/office/excel/2006/main">
          <x14:cfRule type="dataBar" id="{6DEF2ED8-87D6-43D8-8D5F-713E5697F3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A138:G138 A146:G146</xm:sqref>
        </x14:conditionalFormatting>
        <x14:conditionalFormatting xmlns:xm="http://schemas.microsoft.com/office/excel/2006/main">
          <x14:cfRule type="dataBar" id="{29128801-5B4A-4625-BC3C-EE95DB5D6B7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I138</xm:sqref>
        </x14:conditionalFormatting>
        <x14:conditionalFormatting xmlns:xm="http://schemas.microsoft.com/office/excel/2006/main">
          <x14:cfRule type="dataBar" id="{14FEA1A1-4082-42C8-8C4F-F04CE8A9A6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I146</xm:sqref>
        </x14:conditionalFormatting>
        <x14:conditionalFormatting xmlns:xm="http://schemas.microsoft.com/office/excel/2006/main">
          <x14:cfRule type="dataBar" id="{7DCA69AE-5398-4B7D-9932-E5C766012B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CF2387A0-A8D8-4802-B3DA-BD3E4E2B9F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7312D1A2-D6E3-4C74-B018-7AB12E30B9D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H136</xm:sqref>
        </x14:conditionalFormatting>
        <x14:conditionalFormatting xmlns:xm="http://schemas.microsoft.com/office/excel/2006/main">
          <x14:cfRule type="dataBar" id="{BDDF81FF-6169-4956-BF53-D23AE8E728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U138 U146</xm:sqref>
        </x14:conditionalFormatting>
        <x14:conditionalFormatting xmlns:xm="http://schemas.microsoft.com/office/excel/2006/main">
          <x14:cfRule type="dataBar" id="{4D5B0FC6-49F7-4269-9992-A939BAADCC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V138</xm:sqref>
        </x14:conditionalFormatting>
        <x14:conditionalFormatting xmlns:xm="http://schemas.microsoft.com/office/excel/2006/main">
          <x14:cfRule type="dataBar" id="{247D9AA2-1A5F-46EC-A187-E617F05561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V146</xm:sqref>
        </x14:conditionalFormatting>
        <x14:conditionalFormatting xmlns:xm="http://schemas.microsoft.com/office/excel/2006/main">
          <x14:cfRule type="dataBar" id="{E4726565-F36D-4768-8E0F-260FB28F498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U148</xm:sqref>
        </x14:conditionalFormatting>
        <x14:conditionalFormatting xmlns:xm="http://schemas.microsoft.com/office/excel/2006/main">
          <x14:cfRule type="dataBar" id="{F7934A4A-D407-4516-A1E0-E245996B74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V149</xm:sqref>
        </x14:conditionalFormatting>
        <x14:conditionalFormatting xmlns:xm="http://schemas.microsoft.com/office/excel/2006/main">
          <x14:cfRule type="dataBar" id="{43FA79B0-17CA-4509-8D1F-9AD613B5EB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Y146:AF146 Y138:AF138</xm:sqref>
        </x14:conditionalFormatting>
        <x14:conditionalFormatting xmlns:xm="http://schemas.microsoft.com/office/excel/2006/main">
          <x14:cfRule type="dataBar" id="{F7750F64-6DDC-4573-98FB-B1EBE3FFAB6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AH138</xm:sqref>
        </x14:conditionalFormatting>
        <x14:conditionalFormatting xmlns:xm="http://schemas.microsoft.com/office/excel/2006/main">
          <x14:cfRule type="dataBar" id="{859E62E7-20C6-4FA0-84EC-BB0A9153F8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AH146</xm:sqref>
        </x14:conditionalFormatting>
        <x14:conditionalFormatting xmlns:xm="http://schemas.microsoft.com/office/excel/2006/main">
          <x14:cfRule type="dataBar" id="{D3A3526C-D5A6-4C31-AF3B-E71A5BA82D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AG138</xm:sqref>
        </x14:conditionalFormatting>
        <x14:conditionalFormatting xmlns:xm="http://schemas.microsoft.com/office/excel/2006/main">
          <x14:cfRule type="dataBar" id="{EF8E601E-4EF3-43B2-9F13-58BE87FD3C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AG146</xm:sqref>
        </x14:conditionalFormatting>
        <x14:conditionalFormatting xmlns:xm="http://schemas.microsoft.com/office/excel/2006/main">
          <x14:cfRule type="dataBar" id="{FE3256BE-5A48-47EE-9B5D-D87AAA7D34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AG136</xm:sqref>
        </x14:conditionalFormatting>
        <x14:conditionalFormatting xmlns:xm="http://schemas.microsoft.com/office/excel/2006/main">
          <x14:cfRule type="dataBar" id="{AF3CB54A-754B-4895-8FBF-F73C2128A1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AX138</xm:sqref>
        </x14:conditionalFormatting>
        <x14:conditionalFormatting xmlns:xm="http://schemas.microsoft.com/office/excel/2006/main">
          <x14:cfRule type="dataBar" id="{4CBA77A6-C84A-4AEF-942E-2C4DD6C117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AX146</xm:sqref>
        </x14:conditionalFormatting>
        <x14:conditionalFormatting xmlns:xm="http://schemas.microsoft.com/office/excel/2006/main">
          <x14:cfRule type="dataBar" id="{714BA371-B0C8-4807-A769-5CAA84BF76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AY138</xm:sqref>
        </x14:conditionalFormatting>
        <x14:conditionalFormatting xmlns:xm="http://schemas.microsoft.com/office/excel/2006/main">
          <x14:cfRule type="dataBar" id="{70A3C79F-1059-4031-BD6B-E0FEF0B279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AY146</xm:sqref>
        </x14:conditionalFormatting>
        <x14:conditionalFormatting xmlns:xm="http://schemas.microsoft.com/office/excel/2006/main">
          <x14:cfRule type="dataBar" id="{6D85E153-D727-4421-BE47-3A97DC3D12A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AX148</xm:sqref>
        </x14:conditionalFormatting>
        <x14:conditionalFormatting xmlns:xm="http://schemas.microsoft.com/office/excel/2006/main">
          <x14:cfRule type="dataBar" id="{6BFF6046-5A2E-42BF-BF65-12EC9A226C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AY149</xm:sqref>
        </x14:conditionalFormatting>
        <x14:conditionalFormatting xmlns:xm="http://schemas.microsoft.com/office/excel/2006/main">
          <x14:cfRule type="dataBar" id="{83C07066-E7C0-47D8-AF82-740D7B41D93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A119:G119 A127:G127 W127:AF127 W119:AF119 AZ119:XFD119 AZ127:XFD127 AI119 AI127</xm:sqref>
        </x14:conditionalFormatting>
        <x14:conditionalFormatting xmlns:xm="http://schemas.microsoft.com/office/excel/2006/main">
          <x14:cfRule type="dataBar" id="{EE215ED3-F55F-4334-AF64-135ACCA1139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I119</xm:sqref>
        </x14:conditionalFormatting>
        <x14:conditionalFormatting xmlns:xm="http://schemas.microsoft.com/office/excel/2006/main">
          <x14:cfRule type="dataBar" id="{ED0334D6-EE65-4FDF-9409-27BD15E6B0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I127</xm:sqref>
        </x14:conditionalFormatting>
        <x14:conditionalFormatting xmlns:xm="http://schemas.microsoft.com/office/excel/2006/main">
          <x14:cfRule type="dataBar" id="{DC4293AE-5CED-445B-BD10-59D53D37FA6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AH119</xm:sqref>
        </x14:conditionalFormatting>
        <x14:conditionalFormatting xmlns:xm="http://schemas.microsoft.com/office/excel/2006/main">
          <x14:cfRule type="dataBar" id="{7CF23BC3-E837-4138-B709-8609B038C2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AH127</xm:sqref>
        </x14:conditionalFormatting>
        <x14:conditionalFormatting xmlns:xm="http://schemas.microsoft.com/office/excel/2006/main">
          <x14:cfRule type="dataBar" id="{72DEDCDD-7004-44C3-B535-734531CAB8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H119</xm:sqref>
        </x14:conditionalFormatting>
        <x14:conditionalFormatting xmlns:xm="http://schemas.microsoft.com/office/excel/2006/main">
          <x14:cfRule type="dataBar" id="{FF46E24E-7D1E-4AAB-B987-1BCC977C832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H127</xm:sqref>
        </x14:conditionalFormatting>
        <x14:conditionalFormatting xmlns:xm="http://schemas.microsoft.com/office/excel/2006/main">
          <x14:cfRule type="dataBar" id="{269997AD-840B-4456-8B34-8ECB018082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H117</xm:sqref>
        </x14:conditionalFormatting>
        <x14:conditionalFormatting xmlns:xm="http://schemas.microsoft.com/office/excel/2006/main">
          <x14:cfRule type="dataBar" id="{6B303FC2-86C0-44FC-B75B-52B5F2999C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AG119</xm:sqref>
        </x14:conditionalFormatting>
        <x14:conditionalFormatting xmlns:xm="http://schemas.microsoft.com/office/excel/2006/main">
          <x14:cfRule type="dataBar" id="{E0F54484-3667-46D4-9B99-C5ECDB93FF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AG127</xm:sqref>
        </x14:conditionalFormatting>
        <x14:conditionalFormatting xmlns:xm="http://schemas.microsoft.com/office/excel/2006/main">
          <x14:cfRule type="dataBar" id="{4520EB61-3122-4DEB-BD30-9D63D6AAD9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AG117</xm:sqref>
        </x14:conditionalFormatting>
        <x14:conditionalFormatting xmlns:xm="http://schemas.microsoft.com/office/excel/2006/main">
          <x14:cfRule type="dataBar" id="{89879F3C-57C2-458B-806E-F537425667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J127:S127 J119:S119</xm:sqref>
        </x14:conditionalFormatting>
        <x14:conditionalFormatting xmlns:xm="http://schemas.microsoft.com/office/excel/2006/main">
          <x14:cfRule type="dataBar" id="{0CB3CEDB-8886-43D7-8BDC-5B23C912CF3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J129:L129</xm:sqref>
        </x14:conditionalFormatting>
        <x14:conditionalFormatting xmlns:xm="http://schemas.microsoft.com/office/excel/2006/main">
          <x14:cfRule type="dataBar" id="{04B88C5F-FC36-4E4E-B5E5-9BAF85F8A9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T119 T127</xm:sqref>
        </x14:conditionalFormatting>
        <x14:conditionalFormatting xmlns:xm="http://schemas.microsoft.com/office/excel/2006/main">
          <x14:cfRule type="dataBar" id="{883D19D5-84EE-4EDD-BF90-9C4FFADA21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U127 U119</xm:sqref>
        </x14:conditionalFormatting>
        <x14:conditionalFormatting xmlns:xm="http://schemas.microsoft.com/office/excel/2006/main">
          <x14:cfRule type="dataBar" id="{073AFBE5-6448-451D-9D97-E1364D3F2B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V119</xm:sqref>
        </x14:conditionalFormatting>
        <x14:conditionalFormatting xmlns:xm="http://schemas.microsoft.com/office/excel/2006/main">
          <x14:cfRule type="dataBar" id="{F50ADF57-49D6-4409-8DEE-E1EE719E8C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V127</xm:sqref>
        </x14:conditionalFormatting>
        <x14:conditionalFormatting xmlns:xm="http://schemas.microsoft.com/office/excel/2006/main">
          <x14:cfRule type="dataBar" id="{F9595B8B-FDED-4375-9251-9BBBCD00EB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U129</xm:sqref>
        </x14:conditionalFormatting>
        <x14:conditionalFormatting xmlns:xm="http://schemas.microsoft.com/office/excel/2006/main">
          <x14:cfRule type="dataBar" id="{BF91B14E-423A-4ECE-B2C7-B3AEFF67CC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V130</xm:sqref>
        </x14:conditionalFormatting>
        <x14:conditionalFormatting xmlns:xm="http://schemas.microsoft.com/office/excel/2006/main">
          <x14:cfRule type="dataBar" id="{664984C5-8B7A-46D9-95EE-D113687EC5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AK119:AW119 AJ127:AW127</xm:sqref>
        </x14:conditionalFormatting>
        <x14:conditionalFormatting xmlns:xm="http://schemas.microsoft.com/office/excel/2006/main">
          <x14:cfRule type="dataBar" id="{6B29560C-80B4-4BDC-BC3B-87B3525398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AJ119</xm:sqref>
        </x14:conditionalFormatting>
        <x14:conditionalFormatting xmlns:xm="http://schemas.microsoft.com/office/excel/2006/main">
          <x14:cfRule type="dataBar" id="{926CCDE7-4401-4D69-85E9-A7FCCFD38D9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AK129:AV129</xm:sqref>
        </x14:conditionalFormatting>
        <x14:conditionalFormatting xmlns:xm="http://schemas.microsoft.com/office/excel/2006/main">
          <x14:cfRule type="dataBar" id="{4EC930E3-6DA3-4782-9448-273F6BDED7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AJ129</xm:sqref>
        </x14:conditionalFormatting>
        <x14:conditionalFormatting xmlns:xm="http://schemas.microsoft.com/office/excel/2006/main">
          <x14:cfRule type="dataBar" id="{F54ABBA3-7B26-4833-98EE-3D12CFED16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AX119</xm:sqref>
        </x14:conditionalFormatting>
        <x14:conditionalFormatting xmlns:xm="http://schemas.microsoft.com/office/excel/2006/main">
          <x14:cfRule type="dataBar" id="{5F1F15E9-6394-4EED-B2A9-071FC4FD6FA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AX127</xm:sqref>
        </x14:conditionalFormatting>
        <x14:conditionalFormatting xmlns:xm="http://schemas.microsoft.com/office/excel/2006/main">
          <x14:cfRule type="dataBar" id="{262CFEDE-D00B-4479-BAA5-39B2DA04B0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AY119</xm:sqref>
        </x14:conditionalFormatting>
        <x14:conditionalFormatting xmlns:xm="http://schemas.microsoft.com/office/excel/2006/main">
          <x14:cfRule type="dataBar" id="{49CD265C-5F6F-4386-81F2-C23E99581F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AY127</xm:sqref>
        </x14:conditionalFormatting>
        <x14:conditionalFormatting xmlns:xm="http://schemas.microsoft.com/office/excel/2006/main">
          <x14:cfRule type="dataBar" id="{CE7B3D95-605C-4737-92F8-6C7EBDB0A9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AX129</xm:sqref>
        </x14:conditionalFormatting>
        <x14:conditionalFormatting xmlns:xm="http://schemas.microsoft.com/office/excel/2006/main">
          <x14:cfRule type="dataBar" id="{FA249802-CAFC-4FC3-97BD-BC6D275E14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AY130</xm:sqref>
        </x14:conditionalFormatting>
        <x14:conditionalFormatting xmlns:xm="http://schemas.microsoft.com/office/excel/2006/main">
          <x14:cfRule type="dataBar" id="{88ECCC6A-61E0-457D-AB2E-E87F24321A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A100 A108 W108:Y108 W100:Y100 AZ100:XFD100 AZ108:XFD108 AI100 AI108 AC100:AF100 AC108:AF108</xm:sqref>
        </x14:conditionalFormatting>
        <x14:conditionalFormatting xmlns:xm="http://schemas.microsoft.com/office/excel/2006/main">
          <x14:cfRule type="dataBar" id="{66680060-829C-41FE-8C31-AA70819B43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I100 I108</xm:sqref>
        </x14:conditionalFormatting>
        <x14:conditionalFormatting xmlns:xm="http://schemas.microsoft.com/office/excel/2006/main">
          <x14:cfRule type="dataBar" id="{63B4CCFF-1463-4EF1-A9C9-EF0E218CFD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AH100 AH108</xm:sqref>
        </x14:conditionalFormatting>
        <x14:conditionalFormatting xmlns:xm="http://schemas.microsoft.com/office/excel/2006/main">
          <x14:cfRule type="dataBar" id="{A041A19B-8663-4D2A-8916-B7340FFBFD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CF1F9898-D880-4A94-9ADC-C70AF93B9D3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H108</xm:sqref>
        </x14:conditionalFormatting>
        <x14:conditionalFormatting xmlns:xm="http://schemas.microsoft.com/office/excel/2006/main">
          <x14:cfRule type="dataBar" id="{78A3AC20-6B0C-475D-9655-A467D6573E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386E6CB4-2D5D-466C-9162-5145E160F9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AG100</xm:sqref>
        </x14:conditionalFormatting>
        <x14:conditionalFormatting xmlns:xm="http://schemas.microsoft.com/office/excel/2006/main">
          <x14:cfRule type="dataBar" id="{4E7BB997-31A9-438C-A27B-9C4227A8799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AG108</xm:sqref>
        </x14:conditionalFormatting>
        <x14:conditionalFormatting xmlns:xm="http://schemas.microsoft.com/office/excel/2006/main">
          <x14:cfRule type="dataBar" id="{9C5C55C4-45E3-4EB0-856E-F3829DD120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AG98</xm:sqref>
        </x14:conditionalFormatting>
        <x14:conditionalFormatting xmlns:xm="http://schemas.microsoft.com/office/excel/2006/main">
          <x14:cfRule type="dataBar" id="{88F92E2F-3317-41A5-A1F2-1195816499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F100:G100 F108:G108</xm:sqref>
        </x14:conditionalFormatting>
        <x14:conditionalFormatting xmlns:xm="http://schemas.microsoft.com/office/excel/2006/main">
          <x14:cfRule type="dataBar" id="{815392A0-BBB7-4A35-B318-B83AE3141E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J108:S108 J100:S100</xm:sqref>
        </x14:conditionalFormatting>
        <x14:conditionalFormatting xmlns:xm="http://schemas.microsoft.com/office/excel/2006/main">
          <x14:cfRule type="dataBar" id="{607FE0FA-9A08-43F2-99F2-7800B0904A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J110:L110</xm:sqref>
        </x14:conditionalFormatting>
        <x14:conditionalFormatting xmlns:xm="http://schemas.microsoft.com/office/excel/2006/main">
          <x14:cfRule type="dataBar" id="{697CF640-ACD2-4101-AF6E-E054139D98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T100 T108</xm:sqref>
        </x14:conditionalFormatting>
        <x14:conditionalFormatting xmlns:xm="http://schemas.microsoft.com/office/excel/2006/main">
          <x14:cfRule type="dataBar" id="{568F26C3-DE8C-4763-998C-91CB744D90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U108 U100</xm:sqref>
        </x14:conditionalFormatting>
        <x14:conditionalFormatting xmlns:xm="http://schemas.microsoft.com/office/excel/2006/main">
          <x14:cfRule type="dataBar" id="{E43D09AD-A10C-4402-83B3-D62578C819C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V100</xm:sqref>
        </x14:conditionalFormatting>
        <x14:conditionalFormatting xmlns:xm="http://schemas.microsoft.com/office/excel/2006/main">
          <x14:cfRule type="dataBar" id="{3087C44E-874D-44DA-828D-79CCDAD49B4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V108</xm:sqref>
        </x14:conditionalFormatting>
        <x14:conditionalFormatting xmlns:xm="http://schemas.microsoft.com/office/excel/2006/main">
          <x14:cfRule type="dataBar" id="{987ADF45-E7E8-460C-A449-E090A6E5A5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U110</xm:sqref>
        </x14:conditionalFormatting>
        <x14:conditionalFormatting xmlns:xm="http://schemas.microsoft.com/office/excel/2006/main">
          <x14:cfRule type="dataBar" id="{287AB3A5-3793-42E6-9357-E39524F861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V111</xm:sqref>
        </x14:conditionalFormatting>
        <x14:conditionalFormatting xmlns:xm="http://schemas.microsoft.com/office/excel/2006/main">
          <x14:cfRule type="dataBar" id="{9A5507A7-E35C-4D91-A4F5-515A88080C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AK100:AW100 AJ108:AW108</xm:sqref>
        </x14:conditionalFormatting>
        <x14:conditionalFormatting xmlns:xm="http://schemas.microsoft.com/office/excel/2006/main">
          <x14:cfRule type="dataBar" id="{9CABD1DD-58E5-45DB-A2FC-3B202C79F1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AJ100</xm:sqref>
        </x14:conditionalFormatting>
        <x14:conditionalFormatting xmlns:xm="http://schemas.microsoft.com/office/excel/2006/main">
          <x14:cfRule type="dataBar" id="{191133B1-CF8F-4018-97D3-4B1C7A99E3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AK110:AV110</xm:sqref>
        </x14:conditionalFormatting>
        <x14:conditionalFormatting xmlns:xm="http://schemas.microsoft.com/office/excel/2006/main">
          <x14:cfRule type="dataBar" id="{80A6B9BE-0548-4C70-95E9-6E9E125DF24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AJ110</xm:sqref>
        </x14:conditionalFormatting>
        <x14:conditionalFormatting xmlns:xm="http://schemas.microsoft.com/office/excel/2006/main">
          <x14:cfRule type="dataBar" id="{414C0846-5E35-4E7E-8A95-47742469E0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AX100</xm:sqref>
        </x14:conditionalFormatting>
        <x14:conditionalFormatting xmlns:xm="http://schemas.microsoft.com/office/excel/2006/main">
          <x14:cfRule type="dataBar" id="{257ACB49-97CF-4957-9E5A-1F1C0E206B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AX108</xm:sqref>
        </x14:conditionalFormatting>
        <x14:conditionalFormatting xmlns:xm="http://schemas.microsoft.com/office/excel/2006/main">
          <x14:cfRule type="dataBar" id="{CC8B7FC9-9612-410D-8064-CBB7B1C8D5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AY100</xm:sqref>
        </x14:conditionalFormatting>
        <x14:conditionalFormatting xmlns:xm="http://schemas.microsoft.com/office/excel/2006/main">
          <x14:cfRule type="dataBar" id="{31321444-FFE7-4B2D-B491-CD18557450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AY108</xm:sqref>
        </x14:conditionalFormatting>
        <x14:conditionalFormatting xmlns:xm="http://schemas.microsoft.com/office/excel/2006/main">
          <x14:cfRule type="dataBar" id="{4BE9FF39-01BB-477D-8899-733ECB0D66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AX110</xm:sqref>
        </x14:conditionalFormatting>
        <x14:conditionalFormatting xmlns:xm="http://schemas.microsoft.com/office/excel/2006/main">
          <x14:cfRule type="dataBar" id="{276C450D-1CB8-483C-B140-9223132CFF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AY111</xm:sqref>
        </x14:conditionalFormatting>
        <x14:conditionalFormatting xmlns:xm="http://schemas.microsoft.com/office/excel/2006/main">
          <x14:cfRule type="dataBar" id="{93E36CC8-C9C5-4AA0-AA99-52B4283E58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A81:G81 A89:G89 W89:AF89 W81:AF81 AZ80:XFD80 AZ88:XFD88 AI81 AI89</xm:sqref>
        </x14:conditionalFormatting>
        <x14:conditionalFormatting xmlns:xm="http://schemas.microsoft.com/office/excel/2006/main">
          <x14:cfRule type="dataBar" id="{F9F3E1B6-50DF-49E9-A4E5-99C5FBDA1B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I89</xm:sqref>
        </x14:conditionalFormatting>
        <x14:conditionalFormatting xmlns:xm="http://schemas.microsoft.com/office/excel/2006/main">
          <x14:cfRule type="dataBar" id="{91FE11E1-13C9-4475-B6F4-1C70C80880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I81</xm:sqref>
        </x14:conditionalFormatting>
        <x14:conditionalFormatting xmlns:xm="http://schemas.microsoft.com/office/excel/2006/main">
          <x14:cfRule type="dataBar" id="{D891ACE1-C657-4B42-92C6-A25BE1153D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AH89</xm:sqref>
        </x14:conditionalFormatting>
        <x14:conditionalFormatting xmlns:xm="http://schemas.microsoft.com/office/excel/2006/main">
          <x14:cfRule type="dataBar" id="{FF4F2916-3585-4DE8-A2A8-16F6D3B6AA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AH81</xm:sqref>
        </x14:conditionalFormatting>
        <x14:conditionalFormatting xmlns:xm="http://schemas.microsoft.com/office/excel/2006/main">
          <x14:cfRule type="dataBar" id="{8D584778-9C53-48EC-9AF1-63AE0B9137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H81 H89</xm:sqref>
        </x14:conditionalFormatting>
        <x14:conditionalFormatting xmlns:xm="http://schemas.microsoft.com/office/excel/2006/main">
          <x14:cfRule type="dataBar" id="{D7C953E6-FA3D-405D-B634-9C7CB4C447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27627752-9A05-4BF1-9BB4-BD36E95DF1E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AG89</xm:sqref>
        </x14:conditionalFormatting>
        <x14:conditionalFormatting xmlns:xm="http://schemas.microsoft.com/office/excel/2006/main">
          <x14:cfRule type="dataBar" id="{7ECD5EDE-FE44-41AA-BC22-C6EF704176A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AG81</xm:sqref>
        </x14:conditionalFormatting>
        <x14:conditionalFormatting xmlns:xm="http://schemas.microsoft.com/office/excel/2006/main">
          <x14:cfRule type="dataBar" id="{C72504A5-7587-4DC1-B8BD-33BFF8272D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AG79</xm:sqref>
        </x14:conditionalFormatting>
        <x14:conditionalFormatting xmlns:xm="http://schemas.microsoft.com/office/excel/2006/main">
          <x14:cfRule type="dataBar" id="{AB73DC49-DD46-4F51-85F8-E542F68FAD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J89:S89 J81:S81</xm:sqref>
        </x14:conditionalFormatting>
        <x14:conditionalFormatting xmlns:xm="http://schemas.microsoft.com/office/excel/2006/main">
          <x14:cfRule type="dataBar" id="{120DB8DD-5788-4692-AC2C-3F15D9860E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J91:L91</xm:sqref>
        </x14:conditionalFormatting>
        <x14:conditionalFormatting xmlns:xm="http://schemas.microsoft.com/office/excel/2006/main">
          <x14:cfRule type="dataBar" id="{1F71B3CF-21C2-4DE1-9DF7-68E86288DD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T81 T89</xm:sqref>
        </x14:conditionalFormatting>
        <x14:conditionalFormatting xmlns:xm="http://schemas.microsoft.com/office/excel/2006/main">
          <x14:cfRule type="dataBar" id="{0F46C6C7-4B49-4475-98FC-916523588A6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U81 U89</xm:sqref>
        </x14:conditionalFormatting>
        <x14:conditionalFormatting xmlns:xm="http://schemas.microsoft.com/office/excel/2006/main">
          <x14:cfRule type="dataBar" id="{C7827585-1A93-4B92-8866-0EEA59B7A4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V81</xm:sqref>
        </x14:conditionalFormatting>
        <x14:conditionalFormatting xmlns:xm="http://schemas.microsoft.com/office/excel/2006/main">
          <x14:cfRule type="dataBar" id="{FD46E0CC-2A8D-4E9E-996C-F433886C8B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V89</xm:sqref>
        </x14:conditionalFormatting>
        <x14:conditionalFormatting xmlns:xm="http://schemas.microsoft.com/office/excel/2006/main">
          <x14:cfRule type="dataBar" id="{C12ED8D1-2728-4E83-82EA-81EFCBB510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U91</xm:sqref>
        </x14:conditionalFormatting>
        <x14:conditionalFormatting xmlns:xm="http://schemas.microsoft.com/office/excel/2006/main">
          <x14:cfRule type="dataBar" id="{773E9075-B008-4D7D-A0B8-420BDA2F3B0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V92</xm:sqref>
        </x14:conditionalFormatting>
        <x14:conditionalFormatting xmlns:xm="http://schemas.microsoft.com/office/excel/2006/main">
          <x14:cfRule type="dataBar" id="{F53BE43E-5828-4005-A62C-B8B99A9056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AK81:AW81 AJ89:AW89</xm:sqref>
        </x14:conditionalFormatting>
        <x14:conditionalFormatting xmlns:xm="http://schemas.microsoft.com/office/excel/2006/main">
          <x14:cfRule type="dataBar" id="{C4F19F2E-220D-40D0-9384-CD9B9B3963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AJ81</xm:sqref>
        </x14:conditionalFormatting>
        <x14:conditionalFormatting xmlns:xm="http://schemas.microsoft.com/office/excel/2006/main">
          <x14:cfRule type="dataBar" id="{9B9D449D-4927-42E1-BEBB-0B91ECED84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AK91:AV91</xm:sqref>
        </x14:conditionalFormatting>
        <x14:conditionalFormatting xmlns:xm="http://schemas.microsoft.com/office/excel/2006/main">
          <x14:cfRule type="dataBar" id="{8B8EE625-3865-46DF-84C4-27CB976240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AJ91</xm:sqref>
        </x14:conditionalFormatting>
        <x14:conditionalFormatting xmlns:xm="http://schemas.microsoft.com/office/excel/2006/main">
          <x14:cfRule type="dataBar" id="{F6F6763F-BA20-4771-A04B-5CEFA617E1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AX81</xm:sqref>
        </x14:conditionalFormatting>
        <x14:conditionalFormatting xmlns:xm="http://schemas.microsoft.com/office/excel/2006/main">
          <x14:cfRule type="dataBar" id="{E05F9977-0589-4943-BDE8-E0B95601CBE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AX89</xm:sqref>
        </x14:conditionalFormatting>
        <x14:conditionalFormatting xmlns:xm="http://schemas.microsoft.com/office/excel/2006/main">
          <x14:cfRule type="dataBar" id="{BA70CCD3-D5D8-4D11-A82B-7AC413EF78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AY81</xm:sqref>
        </x14:conditionalFormatting>
        <x14:conditionalFormatting xmlns:xm="http://schemas.microsoft.com/office/excel/2006/main">
          <x14:cfRule type="dataBar" id="{F65F78CE-311E-4E20-99BA-39E24B6AA77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AY89</xm:sqref>
        </x14:conditionalFormatting>
        <x14:conditionalFormatting xmlns:xm="http://schemas.microsoft.com/office/excel/2006/main">
          <x14:cfRule type="dataBar" id="{BAAF9BB8-96DD-4C28-829F-1A21DF69DE2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AX91</xm:sqref>
        </x14:conditionalFormatting>
        <x14:conditionalFormatting xmlns:xm="http://schemas.microsoft.com/office/excel/2006/main">
          <x14:cfRule type="dataBar" id="{17220E48-3270-4B7F-9688-17B41A24CA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AY92</xm:sqref>
        </x14:conditionalFormatting>
        <x14:conditionalFormatting xmlns:xm="http://schemas.microsoft.com/office/excel/2006/main">
          <x14:cfRule type="dataBar" id="{61EF54E9-23BE-4A79-8895-1B21263BAF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B26:C26 B34:C34</xm:sqref>
        </x14:conditionalFormatting>
        <x14:conditionalFormatting xmlns:xm="http://schemas.microsoft.com/office/excel/2006/main">
          <x14:cfRule type="dataBar" id="{584B5369-99DE-4227-80C8-179FAD0C0A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E26 E34</xm:sqref>
        </x14:conditionalFormatting>
        <x14:conditionalFormatting xmlns:xm="http://schemas.microsoft.com/office/excel/2006/main">
          <x14:cfRule type="dataBar" id="{46F13AD8-3F88-40E8-9B41-CD919C428C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J26:L26</xm:sqref>
        </x14:conditionalFormatting>
        <x14:conditionalFormatting xmlns:xm="http://schemas.microsoft.com/office/excel/2006/main">
          <x14:cfRule type="dataBar" id="{BDF8A75F-1BC1-4E3E-A56E-7840784C2B2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J34:L34</xm:sqref>
        </x14:conditionalFormatting>
        <x14:conditionalFormatting xmlns:xm="http://schemas.microsoft.com/office/excel/2006/main">
          <x14:cfRule type="dataBar" id="{ED69C1FA-9EF0-4FA4-9B88-92AAEA8C314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Z34:AB34</xm:sqref>
        </x14:conditionalFormatting>
        <x14:conditionalFormatting xmlns:xm="http://schemas.microsoft.com/office/excel/2006/main">
          <x14:cfRule type="dataBar" id="{D15E37A0-A0FE-49B4-A2F6-2C7234C97D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AK26:AV26</xm:sqref>
        </x14:conditionalFormatting>
        <x14:conditionalFormatting xmlns:xm="http://schemas.microsoft.com/office/excel/2006/main">
          <x14:cfRule type="dataBar" id="{8879DC73-A6D1-4078-9079-E0A4702B4C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AK34:AV34</xm:sqref>
        </x14:conditionalFormatting>
        <x14:conditionalFormatting xmlns:xm="http://schemas.microsoft.com/office/excel/2006/main">
          <x14:cfRule type="dataBar" id="{1B23C99E-B654-4B55-A5AD-C8769FD38A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D100 D108</xm:sqref>
        </x14:conditionalFormatting>
        <x14:conditionalFormatting xmlns:xm="http://schemas.microsoft.com/office/excel/2006/main">
          <x14:cfRule type="dataBar" id="{7DBA168E-C29A-4C10-BD3D-C8D5522395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B100:C100 B108:C108</xm:sqref>
        </x14:conditionalFormatting>
        <x14:conditionalFormatting xmlns:xm="http://schemas.microsoft.com/office/excel/2006/main">
          <x14:cfRule type="dataBar" id="{EF139DF2-8C13-4EF3-AE1E-994351B718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E100 E108</xm:sqref>
        </x14:conditionalFormatting>
        <x14:conditionalFormatting xmlns:xm="http://schemas.microsoft.com/office/excel/2006/main">
          <x14:cfRule type="dataBar" id="{ADE9A44D-3740-461D-8656-14A00E455C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Z108:AB108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825F3-B55D-4C00-982B-5914809E698E}">
  <dimension ref="A1:AY151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86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117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84">
        <v>-0.11692814449312837</v>
      </c>
      <c r="C7" s="14"/>
      <c r="D7" s="14"/>
      <c r="E7" s="14"/>
      <c r="F7" s="14"/>
      <c r="G7" s="14"/>
      <c r="H7" s="84">
        <f>MAX(B7:G7)</f>
        <v>-0.11692814449312837</v>
      </c>
      <c r="J7" s="15">
        <v>0.11866214072199031</v>
      </c>
      <c r="K7" s="15">
        <v>0.97820788780732293</v>
      </c>
      <c r="L7" s="15">
        <v>-0.70373140096744602</v>
      </c>
      <c r="O7" s="10"/>
      <c r="V7" s="9"/>
      <c r="W7" s="9"/>
      <c r="X7" s="9"/>
      <c r="Y7" s="11" t="s">
        <v>19</v>
      </c>
      <c r="Z7" s="84">
        <v>-0.11692814449312837</v>
      </c>
      <c r="AA7" s="84">
        <v>-0.11692814449312837</v>
      </c>
      <c r="AB7" s="16"/>
      <c r="AC7" s="16"/>
      <c r="AD7" s="11"/>
      <c r="AE7" s="11"/>
      <c r="AF7" s="11"/>
      <c r="AG7" s="84">
        <f>MAX(Z7:AF7)</f>
        <v>-0.11692814449312837</v>
      </c>
      <c r="AH7" s="11"/>
      <c r="AI7" s="11"/>
      <c r="AJ7" s="9" t="s">
        <v>19</v>
      </c>
      <c r="AK7" s="15">
        <v>0.64185967447926284</v>
      </c>
      <c r="AL7" s="15">
        <v>0.78553253849935756</v>
      </c>
      <c r="AM7" s="15">
        <v>0.11866214072199031</v>
      </c>
      <c r="AN7" s="15">
        <v>0.11866214072199031</v>
      </c>
      <c r="AO7" s="15">
        <v>0.98548290323805654</v>
      </c>
      <c r="AP7" s="15">
        <v>-0.3789001685584687</v>
      </c>
      <c r="AQ7" s="15">
        <v>0.97820788780732293</v>
      </c>
      <c r="AR7" s="15">
        <v>0.97820788780732293</v>
      </c>
      <c r="AS7" s="15">
        <v>-0.83879794312236744</v>
      </c>
      <c r="AT7" s="15">
        <v>5.5585913643005198E-2</v>
      </c>
      <c r="AU7" s="15">
        <v>-0.70373140096744602</v>
      </c>
      <c r="AV7" s="15">
        <v>-0.70373140096744602</v>
      </c>
      <c r="AW7" s="9"/>
      <c r="AX7" s="9"/>
    </row>
    <row r="8" spans="1:51" s="17" customFormat="1" ht="15.5" x14ac:dyDescent="0.35">
      <c r="A8" s="17" t="s">
        <v>20</v>
      </c>
      <c r="B8" s="18">
        <v>1.3672190974605905E-2</v>
      </c>
      <c r="C8" s="18"/>
      <c r="D8" s="18"/>
      <c r="E8" s="18"/>
      <c r="F8" s="18"/>
      <c r="G8" s="18"/>
      <c r="H8" s="93"/>
      <c r="J8" s="19">
        <v>1.4080703640725433E-2</v>
      </c>
      <c r="K8" s="19">
        <v>0.9568906717684641</v>
      </c>
      <c r="L8" s="19">
        <v>0.49523788470760427</v>
      </c>
      <c r="O8" s="20"/>
      <c r="V8" s="55">
        <f>AVERAGE(J9:S9)</f>
        <v>48.873642003893131</v>
      </c>
      <c r="W8" s="21"/>
      <c r="X8" s="21"/>
      <c r="Y8" s="22" t="s">
        <v>20</v>
      </c>
      <c r="Z8" s="23">
        <v>1.3672190974605905E-2</v>
      </c>
      <c r="AA8" s="23">
        <v>1.3672190974605905E-2</v>
      </c>
      <c r="AB8" s="23"/>
      <c r="AC8" s="23"/>
      <c r="AD8" s="22"/>
      <c r="AE8" s="22"/>
      <c r="AF8" s="22"/>
      <c r="AG8" s="93"/>
      <c r="AH8" s="42">
        <f>AVERAGE(Z9:AF9)</f>
        <v>1.3672190974605904</v>
      </c>
      <c r="AI8" s="22"/>
      <c r="AJ8" s="21" t="s">
        <v>20</v>
      </c>
      <c r="AK8" s="19">
        <v>0.41198384172262525</v>
      </c>
      <c r="AL8" s="19">
        <v>0.61706136904124465</v>
      </c>
      <c r="AM8" s="19">
        <v>1.4080703640725433E-2</v>
      </c>
      <c r="AN8" s="19">
        <v>1.4080703640725433E-2</v>
      </c>
      <c r="AO8" s="19">
        <v>0.97117655257450874</v>
      </c>
      <c r="AP8" s="19">
        <v>0.143565337733636</v>
      </c>
      <c r="AQ8" s="19">
        <v>0.9568906717684641</v>
      </c>
      <c r="AR8" s="19">
        <v>0.9568906717684641</v>
      </c>
      <c r="AS8" s="19">
        <v>0.70358198938631433</v>
      </c>
      <c r="AT8" s="19">
        <v>3.0897937955276316E-3</v>
      </c>
      <c r="AU8" s="19">
        <v>0.49523788470760427</v>
      </c>
      <c r="AV8" s="19">
        <v>0.49523788470760427</v>
      </c>
      <c r="AW8" s="21"/>
      <c r="AX8" s="21"/>
      <c r="AY8" s="24">
        <f>AVERAGE(AK9:AV9)</f>
        <v>48.19064503739537</v>
      </c>
    </row>
    <row r="9" spans="1:51" s="25" customFormat="1" ht="15.5" x14ac:dyDescent="0.35">
      <c r="A9" s="24" t="s">
        <v>21</v>
      </c>
      <c r="B9" s="24">
        <v>1.3672190974605904</v>
      </c>
      <c r="C9" s="24"/>
      <c r="D9" s="24"/>
      <c r="E9" s="24"/>
      <c r="F9" s="24"/>
      <c r="G9" s="24"/>
      <c r="H9" s="67">
        <f>MAX(B9:G9)</f>
        <v>1.3672190974605904</v>
      </c>
      <c r="I9" s="29"/>
      <c r="J9" s="24">
        <v>1.4080703640725434</v>
      </c>
      <c r="K9" s="24">
        <v>95.689067176846407</v>
      </c>
      <c r="L9" s="24">
        <v>49.523788470760429</v>
      </c>
      <c r="N9" s="26"/>
      <c r="O9" s="27"/>
      <c r="U9" s="25">
        <f>MAX(J9:S9)</f>
        <v>95.689067176846407</v>
      </c>
      <c r="V9" s="26">
        <f>STDEV(J9:S9)</f>
        <v>47.143860764937934</v>
      </c>
      <c r="W9" s="26"/>
      <c r="X9" s="26"/>
      <c r="Z9" s="24">
        <v>1.3672190974605904</v>
      </c>
      <c r="AA9" s="24">
        <v>1.3672190974605904</v>
      </c>
      <c r="AB9" s="24"/>
      <c r="AC9" s="24"/>
      <c r="AD9" s="28"/>
      <c r="AE9" s="29"/>
      <c r="AF9" s="29"/>
      <c r="AG9" s="88">
        <f>MAX(Z9:AF9)</f>
        <v>1.3672190974605904</v>
      </c>
      <c r="AH9" s="29">
        <f>STDEV(Z9:AF9)</f>
        <v>0</v>
      </c>
      <c r="AI9" s="29"/>
      <c r="AJ9" s="26" t="s">
        <v>21</v>
      </c>
      <c r="AK9" s="24">
        <v>41.198384172262529</v>
      </c>
      <c r="AL9" s="24">
        <v>61.706136904124463</v>
      </c>
      <c r="AM9" s="24">
        <v>1.4080703640725434</v>
      </c>
      <c r="AN9" s="24">
        <v>1.4080703640725434</v>
      </c>
      <c r="AO9" s="24">
        <v>97.117655257450878</v>
      </c>
      <c r="AP9" s="24">
        <v>14.3565337733636</v>
      </c>
      <c r="AQ9" s="24">
        <v>95.689067176846407</v>
      </c>
      <c r="AR9" s="24">
        <v>95.689067176846407</v>
      </c>
      <c r="AS9" s="24">
        <v>70.358198938631432</v>
      </c>
      <c r="AT9" s="24">
        <v>0.30897937955276317</v>
      </c>
      <c r="AU9" s="24">
        <v>49.523788470760429</v>
      </c>
      <c r="AV9" s="24">
        <v>49.523788470760429</v>
      </c>
      <c r="AW9" s="26"/>
      <c r="AX9" s="26">
        <f>MAX(AK9:AV9)</f>
        <v>97.117655257450878</v>
      </c>
      <c r="AY9" s="25">
        <f>STDEV(AK9:AV9)</f>
        <v>37.473854326683565</v>
      </c>
    </row>
    <row r="10" spans="1:51" x14ac:dyDescent="0.35">
      <c r="A10" t="s">
        <v>111</v>
      </c>
      <c r="B10" s="14">
        <v>0.15986369580387219</v>
      </c>
      <c r="C10" s="14"/>
      <c r="D10" s="14"/>
      <c r="E10" s="14"/>
      <c r="F10" s="14"/>
      <c r="G10" s="14"/>
      <c r="H10" s="85">
        <f>HLOOKUP(H9,B9:G10,2)</f>
        <v>0.15986369580387219</v>
      </c>
      <c r="I10" s="9"/>
      <c r="J10" s="14">
        <v>0.84926998726581049</v>
      </c>
      <c r="K10" s="14">
        <v>3.8490903822250557E-3</v>
      </c>
      <c r="L10" s="14">
        <v>0.18473625383200262</v>
      </c>
      <c r="N10" s="9"/>
      <c r="O10" s="30"/>
      <c r="P10" s="14"/>
      <c r="Q10" s="14"/>
      <c r="R10" s="14"/>
      <c r="S10" s="14"/>
      <c r="T10" s="14"/>
      <c r="U10" s="14">
        <v>3.8490903822250557E-3</v>
      </c>
      <c r="V10" s="56">
        <f>V9*100/V8/100</f>
        <v>0.96460707309642668</v>
      </c>
      <c r="W10" s="15"/>
      <c r="X10" s="15"/>
      <c r="Y10" t="s">
        <v>111</v>
      </c>
      <c r="Z10" s="14">
        <v>0.15986369580387219</v>
      </c>
      <c r="AA10" s="14">
        <v>0.23036192687776172</v>
      </c>
      <c r="AB10" s="14"/>
      <c r="AC10" s="14"/>
      <c r="AD10" s="31"/>
      <c r="AE10" s="16"/>
      <c r="AF10" s="16"/>
      <c r="AG10" s="14">
        <f>HLOOKUP(AG9,Z9:AF10,2)</f>
        <v>0.23036192687776172</v>
      </c>
      <c r="AH10" s="56">
        <f>AH9*100/AH8/100</f>
        <v>0</v>
      </c>
      <c r="AI10" s="31"/>
      <c r="AJ10" s="16" t="s">
        <v>111</v>
      </c>
      <c r="AK10" s="14">
        <v>2.5494322412013992E-18</v>
      </c>
      <c r="AL10" s="14">
        <v>1.2792196120994645E-23</v>
      </c>
      <c r="AM10" s="14">
        <v>0.15229189767831028</v>
      </c>
      <c r="AN10" s="14">
        <v>0.15229189767831028</v>
      </c>
      <c r="AO10" s="14">
        <v>8.5108705370983691E-113</v>
      </c>
      <c r="AP10" s="14">
        <v>5.7105294952325994E-5</v>
      </c>
      <c r="AQ10" s="14">
        <v>6.860553179604307E-101</v>
      </c>
      <c r="AR10" s="14">
        <v>6.860553179604307E-101</v>
      </c>
      <c r="AS10" s="14">
        <v>7.48571698396068E-40</v>
      </c>
      <c r="AT10" s="14">
        <v>0.56957901555862045</v>
      </c>
      <c r="AU10" s="14">
        <v>2.7792548565330215E-23</v>
      </c>
      <c r="AV10" s="14">
        <v>2.7792548565330215E-23</v>
      </c>
      <c r="AW10" s="15"/>
      <c r="AX10" s="14">
        <f>HLOOKUP(AX9,AK9:AV10,2)</f>
        <v>2.7792548565330215E-23</v>
      </c>
      <c r="AY10" s="56">
        <f>AY9*100/AY8/100</f>
        <v>0.77761678221165742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23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25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105</v>
      </c>
      <c r="J15" s="9">
        <v>4</v>
      </c>
      <c r="K15" s="9">
        <v>4</v>
      </c>
      <c r="L15" s="9">
        <v>3</v>
      </c>
      <c r="N15" s="9"/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3</v>
      </c>
      <c r="AL15" s="9">
        <v>4</v>
      </c>
      <c r="AM15" s="9">
        <v>4</v>
      </c>
      <c r="AN15" s="9">
        <v>4</v>
      </c>
      <c r="AO15" s="9">
        <v>4</v>
      </c>
      <c r="AP15" s="9">
        <v>4</v>
      </c>
      <c r="AQ15" s="9">
        <v>4</v>
      </c>
      <c r="AR15" s="9">
        <v>4</v>
      </c>
      <c r="AS15" s="9">
        <v>2</v>
      </c>
      <c r="AT15" s="9">
        <v>3</v>
      </c>
      <c r="AU15" s="9">
        <v>3</v>
      </c>
      <c r="AV15" s="9">
        <v>3</v>
      </c>
      <c r="AW15" s="9"/>
      <c r="AX15" s="9"/>
    </row>
    <row r="16" spans="1:51" ht="15.5" x14ac:dyDescent="0.35">
      <c r="A16" s="30" t="s">
        <v>33</v>
      </c>
      <c r="B16">
        <v>54</v>
      </c>
      <c r="J16" s="9">
        <v>3</v>
      </c>
      <c r="K16" s="9">
        <v>4</v>
      </c>
      <c r="L16" s="9">
        <v>1</v>
      </c>
      <c r="N16" s="9"/>
      <c r="V16" s="55">
        <f>AVERAGE(J17:S17)</f>
        <v>69.444444444444443</v>
      </c>
      <c r="W16" s="9"/>
      <c r="X16" s="9"/>
      <c r="Y16" s="31" t="s">
        <v>33</v>
      </c>
      <c r="Z16" s="11">
        <v>54</v>
      </c>
      <c r="AA16" s="11">
        <v>54</v>
      </c>
      <c r="AB16" s="11"/>
      <c r="AC16" s="11"/>
      <c r="AD16" s="9"/>
      <c r="AE16" s="9"/>
      <c r="AF16" s="9"/>
      <c r="AH16" s="42">
        <f>AVERAGE(Z17:AF17)</f>
        <v>51.428571428571431</v>
      </c>
      <c r="AI16" s="11"/>
      <c r="AJ16" s="33" t="s">
        <v>33</v>
      </c>
      <c r="AK16" s="9">
        <v>2</v>
      </c>
      <c r="AL16" s="9">
        <v>4</v>
      </c>
      <c r="AM16" s="9">
        <v>3</v>
      </c>
      <c r="AN16" s="9">
        <v>3</v>
      </c>
      <c r="AO16" s="9">
        <v>4</v>
      </c>
      <c r="AP16" s="9">
        <v>2</v>
      </c>
      <c r="AQ16" s="9">
        <v>4</v>
      </c>
      <c r="AR16" s="9">
        <v>4</v>
      </c>
      <c r="AS16" s="9">
        <v>1</v>
      </c>
      <c r="AT16" s="9">
        <v>2</v>
      </c>
      <c r="AU16" s="9">
        <v>1</v>
      </c>
      <c r="AV16" s="9">
        <v>1</v>
      </c>
      <c r="AW16" s="9"/>
      <c r="AX16" s="9"/>
      <c r="AY16" s="24">
        <f>AVERAGE(AK17:AV17)</f>
        <v>70.833333333333343</v>
      </c>
    </row>
    <row r="17" spans="1:51" s="24" customFormat="1" ht="15.5" x14ac:dyDescent="0.35">
      <c r="A17" s="34" t="s">
        <v>34</v>
      </c>
      <c r="B17" s="24">
        <v>51.428571428571431</v>
      </c>
      <c r="H17" s="25">
        <f>MAX(B17:G17)</f>
        <v>51.428571428571431</v>
      </c>
      <c r="J17" s="24">
        <v>75</v>
      </c>
      <c r="K17" s="24">
        <v>100</v>
      </c>
      <c r="L17" s="24">
        <v>33.333333333333336</v>
      </c>
      <c r="U17" s="25">
        <f>MAX(J17:S17)</f>
        <v>100</v>
      </c>
      <c r="V17" s="26">
        <f>STDEV(J17:S17)</f>
        <v>33.678765702728157</v>
      </c>
      <c r="Y17" s="34" t="s">
        <v>34</v>
      </c>
      <c r="Z17" s="24">
        <v>51.428571428571431</v>
      </c>
      <c r="AA17" s="24">
        <v>51.428571428571431</v>
      </c>
      <c r="AG17" s="25">
        <f>MAX(Z17:AF17)</f>
        <v>51.428571428571431</v>
      </c>
      <c r="AH17" s="29">
        <f>STDEV(Z17:AF17)</f>
        <v>0</v>
      </c>
      <c r="AJ17" s="34" t="s">
        <v>34</v>
      </c>
      <c r="AK17" s="24">
        <v>66.666666666666671</v>
      </c>
      <c r="AL17" s="24">
        <v>100</v>
      </c>
      <c r="AM17" s="24">
        <v>75</v>
      </c>
      <c r="AN17" s="24">
        <v>75</v>
      </c>
      <c r="AO17" s="24">
        <v>100</v>
      </c>
      <c r="AP17" s="24">
        <v>50</v>
      </c>
      <c r="AQ17" s="24">
        <v>100</v>
      </c>
      <c r="AR17" s="24">
        <v>100</v>
      </c>
      <c r="AS17" s="24">
        <v>50</v>
      </c>
      <c r="AT17" s="24">
        <v>66.666666666666671</v>
      </c>
      <c r="AU17" s="24">
        <v>33.333333333333336</v>
      </c>
      <c r="AV17" s="24">
        <v>33.333333333333336</v>
      </c>
      <c r="AX17" s="26">
        <f>MAX(AK17:AV17)</f>
        <v>100</v>
      </c>
      <c r="AY17" s="25">
        <f>STDEV(AK17:AV17)</f>
        <v>25.500049514707293</v>
      </c>
    </row>
    <row r="18" spans="1:51" x14ac:dyDescent="0.35">
      <c r="A18" t="s">
        <v>119</v>
      </c>
      <c r="B18" s="52" t="str">
        <f>IF(B17&lt;(50+(1.654*50)/SQRT(B15)),"n.s.","")</f>
        <v>n.s.</v>
      </c>
      <c r="G18" s="9"/>
      <c r="H18" s="14" t="str">
        <f>HLOOKUP(H17,B17:G18,2)</f>
        <v>n.s.</v>
      </c>
      <c r="J18" s="52" t="str">
        <f>IF(J17&lt;(50+(1.654*50)/SQRT(J15)),"n.s.","")</f>
        <v>n.s.</v>
      </c>
      <c r="K18" s="52" t="str">
        <f>IF(K17&lt;(50+(1.654*50)/SQRT(K15)),"n.s.","")</f>
        <v/>
      </c>
      <c r="L18" s="52" t="str">
        <f>IF(L17&lt;(50+(1.654*50)/SQRT(L15)),"n.s.","")</f>
        <v>n.s.</v>
      </c>
      <c r="N18" s="9"/>
      <c r="U18" s="14" t="str">
        <f>HLOOKUP(U17,J17:S18,2)</f>
        <v/>
      </c>
      <c r="V18" s="56">
        <f>V17*100/V16/100</f>
        <v>0.48497422611928542</v>
      </c>
      <c r="W18" s="9"/>
      <c r="X18" s="9"/>
      <c r="Y18" t="s">
        <v>119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t="s">
        <v>119</v>
      </c>
      <c r="AK18" s="52" t="str">
        <f>IF(AK17&lt;(50+(1.654*50)/SQRT(AK15)),"n.s.","")</f>
        <v>n.s.</v>
      </c>
      <c r="AL18" s="52" t="str">
        <f t="shared" ref="AL18:AV18" si="0">IF(AL17&lt;(50+(1.654*50)/SQRT(AL15)),"n.s.","")</f>
        <v/>
      </c>
      <c r="AM18" s="52" t="str">
        <f t="shared" si="0"/>
        <v>n.s.</v>
      </c>
      <c r="AN18" s="52" t="str">
        <f t="shared" si="0"/>
        <v>n.s.</v>
      </c>
      <c r="AO18" s="52" t="str">
        <f t="shared" si="0"/>
        <v/>
      </c>
      <c r="AP18" s="52" t="str">
        <f t="shared" si="0"/>
        <v>n.s.</v>
      </c>
      <c r="AQ18" s="52" t="str">
        <f t="shared" si="0"/>
        <v/>
      </c>
      <c r="AR18" s="52" t="str">
        <f t="shared" si="0"/>
        <v/>
      </c>
      <c r="AS18" s="52" t="str">
        <f t="shared" si="0"/>
        <v>n.s.</v>
      </c>
      <c r="AT18" s="52" t="str">
        <f t="shared" si="0"/>
        <v>n.s.</v>
      </c>
      <c r="AU18" s="52" t="str">
        <f t="shared" si="0"/>
        <v>n.s.</v>
      </c>
      <c r="AV18" s="52" t="str">
        <f t="shared" si="0"/>
        <v>n.s.</v>
      </c>
      <c r="AW18" s="9"/>
      <c r="AX18" s="14"/>
      <c r="AY18" s="56">
        <f>AY17*100/AY16/100</f>
        <v>0.36000069903116177</v>
      </c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117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14">
        <v>9.6618014125464405E-2</v>
      </c>
      <c r="C24" s="14">
        <v>0.41424112642545768</v>
      </c>
      <c r="D24" s="14"/>
      <c r="E24" s="14">
        <v>0.72620076741294504</v>
      </c>
      <c r="F24" s="14"/>
      <c r="G24" s="14"/>
      <c r="H24" s="89">
        <f>MAX(B24:G24)</f>
        <v>0.72620076741294504</v>
      </c>
      <c r="J24" s="15">
        <v>-6.3721245568420168E-2</v>
      </c>
      <c r="K24" s="15">
        <v>-0.3094883189712001</v>
      </c>
      <c r="L24" s="15">
        <v>0.161547743843139</v>
      </c>
      <c r="O24" s="10"/>
      <c r="V24" s="9"/>
      <c r="W24" s="9"/>
      <c r="X24" s="9"/>
      <c r="Y24" s="11" t="s">
        <v>19</v>
      </c>
      <c r="Z24" s="16">
        <v>0.21160500242217944</v>
      </c>
      <c r="AA24" s="16">
        <v>0.25655460005082459</v>
      </c>
      <c r="AB24" s="16">
        <v>0.7156744368258412</v>
      </c>
      <c r="AC24" s="16"/>
      <c r="AD24" s="11"/>
      <c r="AE24" s="11"/>
      <c r="AF24" s="11"/>
      <c r="AG24" s="89">
        <f>MAX(Z24:AF24)</f>
        <v>0.7156744368258412</v>
      </c>
      <c r="AH24" s="11"/>
      <c r="AI24" s="11"/>
      <c r="AJ24" s="9" t="s">
        <v>19</v>
      </c>
      <c r="AK24" s="15">
        <v>-5.3594017248040887E-2</v>
      </c>
      <c r="AL24" s="15">
        <v>-0.22341388841435114</v>
      </c>
      <c r="AM24" s="15">
        <v>3.0913187954754114E-2</v>
      </c>
      <c r="AN24" s="15">
        <v>-6.3721245568420168E-2</v>
      </c>
      <c r="AO24" s="15">
        <v>-0.3306576379620913</v>
      </c>
      <c r="AP24" s="15">
        <v>-0.32384167612409975</v>
      </c>
      <c r="AQ24" s="15">
        <v>-0.24221886896223577</v>
      </c>
      <c r="AR24" s="15">
        <v>-0.3094883189712001</v>
      </c>
      <c r="AS24" s="15">
        <v>0.22897213439820352</v>
      </c>
      <c r="AT24" s="15">
        <v>-0.10788864003081305</v>
      </c>
      <c r="AU24" s="15">
        <v>0.2496274472437793</v>
      </c>
      <c r="AV24" s="15">
        <v>0.161547743843139</v>
      </c>
      <c r="AW24" s="9"/>
      <c r="AX24" s="9"/>
    </row>
    <row r="25" spans="1:51" s="17" customFormat="1" ht="15.5" x14ac:dyDescent="0.35">
      <c r="A25" s="17" t="s">
        <v>20</v>
      </c>
      <c r="B25" s="18">
        <v>9.3350406535484386E-3</v>
      </c>
      <c r="C25" s="18">
        <v>0.17159571082223202</v>
      </c>
      <c r="D25" s="18"/>
      <c r="E25" s="18">
        <v>0.52736755459115026</v>
      </c>
      <c r="F25" s="18"/>
      <c r="G25" s="18"/>
      <c r="I25" s="24">
        <f>AVERAGE(B26:G26)</f>
        <v>23.609943535564355</v>
      </c>
      <c r="J25" s="19">
        <v>4.060397136790907E-3</v>
      </c>
      <c r="K25" s="19">
        <v>9.5783019579619294E-2</v>
      </c>
      <c r="L25" s="19">
        <v>2.6097673540808452E-2</v>
      </c>
      <c r="O25" s="20"/>
      <c r="V25" s="55">
        <f>AVERAGE(J26:S26)</f>
        <v>4.1980363419072892</v>
      </c>
      <c r="W25" s="21"/>
      <c r="X25" s="21"/>
      <c r="Y25" s="22" t="s">
        <v>20</v>
      </c>
      <c r="Z25" s="23">
        <v>4.4776677050090571E-2</v>
      </c>
      <c r="AA25" s="23">
        <v>6.5820262807238558E-2</v>
      </c>
      <c r="AB25" s="23">
        <v>0.51218989952598493</v>
      </c>
      <c r="AC25" s="23"/>
      <c r="AD25" s="22"/>
      <c r="AE25" s="22"/>
      <c r="AF25" s="22"/>
      <c r="AH25" s="42">
        <f>AVERAGE(Z26:AF26)</f>
        <v>20.759561312777134</v>
      </c>
      <c r="AI25" s="22"/>
      <c r="AJ25" s="21" t="s">
        <v>20</v>
      </c>
      <c r="AK25" s="19">
        <v>2.8723186847833043E-3</v>
      </c>
      <c r="AL25" s="19">
        <v>4.9913765536420143E-2</v>
      </c>
      <c r="AM25" s="19">
        <v>9.5562518952595481E-4</v>
      </c>
      <c r="AN25" s="19">
        <v>4.060397136790907E-3</v>
      </c>
      <c r="AO25" s="19">
        <v>0.10933447354266944</v>
      </c>
      <c r="AP25" s="19">
        <v>0.10487343119486632</v>
      </c>
      <c r="AQ25" s="19">
        <v>5.8669980481344738E-2</v>
      </c>
      <c r="AR25" s="19">
        <v>9.5783019579619294E-2</v>
      </c>
      <c r="AS25" s="19">
        <v>5.2428238330868973E-2</v>
      </c>
      <c r="AT25" s="19">
        <v>1.1639958647698357E-2</v>
      </c>
      <c r="AU25" s="19">
        <v>6.2313862417445819E-2</v>
      </c>
      <c r="AV25" s="19">
        <v>2.6097673540808452E-2</v>
      </c>
      <c r="AW25" s="21"/>
      <c r="AX25" s="21"/>
      <c r="AY25" s="24">
        <f>AVERAGE(AK26:AV26)</f>
        <v>4.8245228690236805</v>
      </c>
    </row>
    <row r="26" spans="1:51" s="25" customFormat="1" ht="15.5" x14ac:dyDescent="0.35">
      <c r="A26" s="24" t="s">
        <v>21</v>
      </c>
      <c r="B26" s="24">
        <v>0.93350406535484387</v>
      </c>
      <c r="C26" s="24">
        <v>17.159571082223202</v>
      </c>
      <c r="D26" s="24"/>
      <c r="E26" s="24">
        <v>52.736755459115024</v>
      </c>
      <c r="F26" s="24"/>
      <c r="G26" s="24"/>
      <c r="H26" s="25">
        <f>MAX(B26:G26)</f>
        <v>52.736755459115024</v>
      </c>
      <c r="I26" s="29">
        <f>STDEV(B26:G26)</f>
        <v>26.497163854484427</v>
      </c>
      <c r="J26" s="24">
        <v>0.4060397136790907</v>
      </c>
      <c r="K26" s="24">
        <v>9.57830195796193</v>
      </c>
      <c r="L26" s="24">
        <v>2.6097673540808453</v>
      </c>
      <c r="N26" s="26"/>
      <c r="O26" s="27"/>
      <c r="U26" s="25">
        <f>MAX(J26:S26)</f>
        <v>9.57830195796193</v>
      </c>
      <c r="V26" s="26">
        <f>STDEV(J26:S26)</f>
        <v>4.7879585892886061</v>
      </c>
      <c r="W26" s="26"/>
      <c r="X26" s="26"/>
      <c r="Y26" s="25" t="s">
        <v>21</v>
      </c>
      <c r="Z26" s="24">
        <v>4.4776677050090568</v>
      </c>
      <c r="AA26" s="24">
        <v>6.5820262807238556</v>
      </c>
      <c r="AB26" s="24">
        <v>51.218989952598491</v>
      </c>
      <c r="AC26" s="24"/>
      <c r="AD26" s="28"/>
      <c r="AE26" s="29"/>
      <c r="AF26" s="29"/>
      <c r="AG26" s="25">
        <f>MAX(Z26:AF26)</f>
        <v>51.218989952598491</v>
      </c>
      <c r="AH26" s="29">
        <f>STDEV(Z26:AF26)</f>
        <v>26.3996150739376</v>
      </c>
      <c r="AI26" s="29"/>
      <c r="AJ26" s="26" t="s">
        <v>21</v>
      </c>
      <c r="AK26" s="24">
        <v>0.28723186847833043</v>
      </c>
      <c r="AL26" s="24">
        <v>4.9913765536420147</v>
      </c>
      <c r="AM26" s="24">
        <v>9.5562518952595488E-2</v>
      </c>
      <c r="AN26" s="24">
        <v>0.4060397136790907</v>
      </c>
      <c r="AO26" s="24">
        <v>10.933447354266944</v>
      </c>
      <c r="AP26" s="24">
        <v>10.487343119486631</v>
      </c>
      <c r="AQ26" s="24">
        <v>5.8669980481344739</v>
      </c>
      <c r="AR26" s="24">
        <v>9.57830195796193</v>
      </c>
      <c r="AS26" s="24">
        <v>5.2428238330868977</v>
      </c>
      <c r="AT26" s="24">
        <v>1.1639958647698356</v>
      </c>
      <c r="AU26" s="24">
        <v>6.2313862417445822</v>
      </c>
      <c r="AV26" s="24">
        <v>2.6097673540808453</v>
      </c>
      <c r="AW26" s="26"/>
      <c r="AX26" s="26">
        <f>MAX(AK26:AV26)</f>
        <v>10.933447354266944</v>
      </c>
      <c r="AY26" s="25">
        <f>STDEV(AK26:AV26)</f>
        <v>4.0003569275882533</v>
      </c>
    </row>
    <row r="27" spans="1:51" x14ac:dyDescent="0.35">
      <c r="A27" t="s">
        <v>111</v>
      </c>
      <c r="B27" s="14">
        <v>0.40637954040349344</v>
      </c>
      <c r="C27" s="14">
        <v>2.2021629514474517E-4</v>
      </c>
      <c r="D27" s="14"/>
      <c r="E27" s="14">
        <v>1.6703074855631712E-13</v>
      </c>
      <c r="F27" s="14"/>
      <c r="G27" s="14"/>
      <c r="H27" s="14">
        <f>HLOOKUP(H26,B26:G27,2)</f>
        <v>1.6703074855631712E-13</v>
      </c>
      <c r="I27" s="56">
        <f>I26*100/I25/100</f>
        <v>1.1222883195197382</v>
      </c>
      <c r="J27" s="14">
        <v>0.72032689606677347</v>
      </c>
      <c r="K27" s="14">
        <v>7.4891033431969747E-2</v>
      </c>
      <c r="L27" s="14">
        <v>0.36136952583449466</v>
      </c>
      <c r="N27" s="9"/>
      <c r="O27" s="30"/>
      <c r="P27" s="14"/>
      <c r="Q27" s="14"/>
      <c r="R27" s="14"/>
      <c r="S27" s="14"/>
      <c r="T27" s="14"/>
      <c r="U27" s="14">
        <v>1.097463500021508E-2</v>
      </c>
      <c r="V27" s="56">
        <f>V26*100/V25/100</f>
        <v>1.1405233779165662</v>
      </c>
      <c r="W27" s="15"/>
      <c r="X27" s="15"/>
      <c r="Y27" t="s">
        <v>111</v>
      </c>
      <c r="Z27" s="14">
        <v>5.9529461871184575E-2</v>
      </c>
      <c r="AA27" s="14">
        <v>5.7880883181994539E-5</v>
      </c>
      <c r="AB27" s="14">
        <v>3.9979811868529918E-39</v>
      </c>
      <c r="AC27" s="14"/>
      <c r="AD27" s="31"/>
      <c r="AE27" s="16"/>
      <c r="AF27" s="16"/>
      <c r="AG27" s="14">
        <f>HLOOKUP(AG26,AA26:AF27,2)</f>
        <v>3.9979811868529918E-39</v>
      </c>
      <c r="AH27" s="56">
        <f>AH26*100/AH25/100</f>
        <v>1.2716846312975367</v>
      </c>
      <c r="AI27" s="31"/>
      <c r="AJ27" s="16" t="s">
        <v>111</v>
      </c>
      <c r="AK27" s="14">
        <v>0.63681642378924308</v>
      </c>
      <c r="AL27" s="14">
        <v>4.8806115131562483E-4</v>
      </c>
      <c r="AM27" s="14">
        <v>0.63299131059586045</v>
      </c>
      <c r="AN27" s="14">
        <v>0.32458569269653836</v>
      </c>
      <c r="AO27" s="14">
        <v>2.7382077390986576E-3</v>
      </c>
      <c r="AP27" s="14">
        <v>2.9029312441964177E-7</v>
      </c>
      <c r="AQ27" s="14">
        <v>1.4622154384881929E-4</v>
      </c>
      <c r="AR27" s="14">
        <v>9.5634376808793982E-7</v>
      </c>
      <c r="AS27" s="14">
        <v>4.1053995634381821E-2</v>
      </c>
      <c r="AT27" s="14">
        <v>9.5405431742787067E-2</v>
      </c>
      <c r="AU27" s="14">
        <v>8.9543653091778106E-5</v>
      </c>
      <c r="AV27" s="14">
        <v>1.2026221425485553E-2</v>
      </c>
      <c r="AW27" s="15"/>
      <c r="AX27" s="14">
        <f>HLOOKUP(AX26,AK26:AV27,2)</f>
        <v>1.2026221425485553E-2</v>
      </c>
      <c r="AY27" s="56">
        <f>AY26*100/AY25/100</f>
        <v>0.82917151316100812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72</v>
      </c>
      <c r="C32">
        <v>74</v>
      </c>
      <c r="E32">
        <v>68</v>
      </c>
      <c r="J32" s="9">
        <v>33</v>
      </c>
      <c r="K32" s="9">
        <v>33</v>
      </c>
      <c r="L32" s="9">
        <v>32</v>
      </c>
      <c r="N32" s="9"/>
      <c r="V32" s="9"/>
      <c r="W32" s="9"/>
      <c r="X32" s="9"/>
      <c r="Y32" s="31" t="s">
        <v>32</v>
      </c>
      <c r="Z32" s="11">
        <v>78</v>
      </c>
      <c r="AA32" s="11">
        <v>72</v>
      </c>
      <c r="AB32" s="11">
        <v>74</v>
      </c>
      <c r="AC32" s="11"/>
      <c r="AD32" s="9"/>
      <c r="AE32" s="9"/>
      <c r="AF32" s="9"/>
      <c r="AH32" s="11"/>
      <c r="AI32" s="11"/>
      <c r="AJ32" s="33" t="s">
        <v>32</v>
      </c>
      <c r="AK32" s="9">
        <v>33</v>
      </c>
      <c r="AL32" s="9">
        <v>32</v>
      </c>
      <c r="AM32" s="9">
        <v>33</v>
      </c>
      <c r="AN32" s="9">
        <v>33</v>
      </c>
      <c r="AO32" s="9">
        <v>33</v>
      </c>
      <c r="AP32" s="9">
        <v>33</v>
      </c>
      <c r="AQ32" s="9">
        <v>33</v>
      </c>
      <c r="AR32" s="9">
        <v>33</v>
      </c>
      <c r="AS32" s="9">
        <v>32</v>
      </c>
      <c r="AT32" s="9">
        <v>31</v>
      </c>
      <c r="AU32" s="9">
        <v>32</v>
      </c>
      <c r="AV32" s="9">
        <v>32</v>
      </c>
      <c r="AW32" s="9"/>
      <c r="AX32" s="9"/>
    </row>
    <row r="33" spans="1:51" ht="15.5" x14ac:dyDescent="0.35">
      <c r="A33" s="30" t="s">
        <v>33</v>
      </c>
      <c r="B33">
        <v>45</v>
      </c>
      <c r="C33">
        <v>50</v>
      </c>
      <c r="E33">
        <v>46</v>
      </c>
      <c r="I33" s="24">
        <f>AVERAGE(B34:G34)</f>
        <v>65.904875463698986</v>
      </c>
      <c r="J33" s="9">
        <v>19</v>
      </c>
      <c r="K33" s="9">
        <v>14</v>
      </c>
      <c r="L33" s="9">
        <v>21</v>
      </c>
      <c r="N33" s="9"/>
      <c r="V33" s="55">
        <f>AVERAGE(J34:S34)</f>
        <v>55.208333333333336</v>
      </c>
      <c r="W33" s="9"/>
      <c r="X33" s="9"/>
      <c r="Y33" s="31" t="s">
        <v>33</v>
      </c>
      <c r="Z33" s="11">
        <v>51</v>
      </c>
      <c r="AA33" s="11">
        <v>51</v>
      </c>
      <c r="AB33" s="11">
        <v>58</v>
      </c>
      <c r="AC33" s="11"/>
      <c r="AD33" s="9"/>
      <c r="AE33" s="9"/>
      <c r="AF33" s="9"/>
      <c r="AH33" s="42">
        <f>AVERAGE(Z34:AF34)</f>
        <v>71.532109032109034</v>
      </c>
      <c r="AI33" s="11"/>
      <c r="AJ33" s="33" t="s">
        <v>33</v>
      </c>
      <c r="AK33" s="9">
        <v>18</v>
      </c>
      <c r="AL33" s="9">
        <v>17</v>
      </c>
      <c r="AM33" s="9">
        <v>17</v>
      </c>
      <c r="AN33" s="9">
        <v>19</v>
      </c>
      <c r="AO33" s="9">
        <v>13</v>
      </c>
      <c r="AP33" s="9">
        <v>11</v>
      </c>
      <c r="AQ33" s="9">
        <v>13</v>
      </c>
      <c r="AR33" s="9">
        <v>14</v>
      </c>
      <c r="AS33" s="9">
        <v>20</v>
      </c>
      <c r="AT33" s="9">
        <v>16</v>
      </c>
      <c r="AU33" s="9">
        <v>23</v>
      </c>
      <c r="AV33" s="9">
        <v>21</v>
      </c>
      <c r="AW33" s="9"/>
      <c r="AX33" s="9"/>
      <c r="AY33" s="24">
        <f>AVERAGE(AK34:AV34)</f>
        <v>51.909976783968716</v>
      </c>
    </row>
    <row r="34" spans="1:51" s="24" customFormat="1" ht="15.5" x14ac:dyDescent="0.35">
      <c r="A34" s="34" t="s">
        <v>34</v>
      </c>
      <c r="B34" s="24">
        <v>62.5</v>
      </c>
      <c r="C34" s="24">
        <v>67.567567567567565</v>
      </c>
      <c r="E34" s="24">
        <v>67.647058823529406</v>
      </c>
      <c r="H34" s="25">
        <f>MAX(B34:G34)</f>
        <v>67.647058823529406</v>
      </c>
      <c r="I34" s="29">
        <f>STDEV(B34:G34)</f>
        <v>2.9489765016727683</v>
      </c>
      <c r="J34" s="24">
        <v>57.575757575757578</v>
      </c>
      <c r="K34" s="24">
        <v>42.424242424242422</v>
      </c>
      <c r="L34" s="24">
        <v>65.625</v>
      </c>
      <c r="U34" s="25">
        <f>MAX(J34:S34)</f>
        <v>65.625</v>
      </c>
      <c r="V34" s="26">
        <f>STDEV(J34:S34)</f>
        <v>11.780166008167349</v>
      </c>
      <c r="Y34" s="34" t="s">
        <v>34</v>
      </c>
      <c r="Z34" s="24">
        <v>65.384615384615387</v>
      </c>
      <c r="AA34" s="24">
        <v>70.833333333333329</v>
      </c>
      <c r="AB34" s="24">
        <v>78.378378378378372</v>
      </c>
      <c r="AG34" s="25">
        <f>MAX(Z34:AF34)</f>
        <v>78.378378378378372</v>
      </c>
      <c r="AH34" s="29">
        <f>STDEV(Z34:AF34)</f>
        <v>6.5250045817930813</v>
      </c>
      <c r="AJ34" s="34" t="s">
        <v>34</v>
      </c>
      <c r="AK34" s="24">
        <v>54.545454545454547</v>
      </c>
      <c r="AL34" s="24">
        <v>53.125</v>
      </c>
      <c r="AM34" s="24">
        <v>51.515151515151516</v>
      </c>
      <c r="AN34" s="24">
        <v>57.575757575757578</v>
      </c>
      <c r="AO34" s="24">
        <v>39.393939393939391</v>
      </c>
      <c r="AP34" s="24">
        <v>33.333333333333336</v>
      </c>
      <c r="AQ34" s="24">
        <v>39.393939393939391</v>
      </c>
      <c r="AR34" s="24">
        <v>42.424242424242422</v>
      </c>
      <c r="AS34" s="24">
        <v>62.5</v>
      </c>
      <c r="AT34" s="24">
        <v>51.612903225806448</v>
      </c>
      <c r="AU34" s="24">
        <v>71.875</v>
      </c>
      <c r="AV34" s="24">
        <v>65.625</v>
      </c>
      <c r="AX34" s="26">
        <f>MAX(AK34:AV34)</f>
        <v>71.875</v>
      </c>
      <c r="AY34" s="25">
        <f>STDEV(AK34:AV34)</f>
        <v>11.630653322542321</v>
      </c>
    </row>
    <row r="35" spans="1:51" x14ac:dyDescent="0.35">
      <c r="A35" t="s">
        <v>119</v>
      </c>
      <c r="B35" s="52" t="str">
        <f>IF(B34&lt;(50+(1.654*50)/SQRT(B32)),"n.s.","")</f>
        <v/>
      </c>
      <c r="C35" s="52" t="str">
        <f>IF(C34&lt;(50+(1.654*50)/SQRT(C32)),"n.s.","")</f>
        <v/>
      </c>
      <c r="D35" s="52"/>
      <c r="E35" s="52" t="str">
        <f>IF(E34&lt;(50+(1.654*50)/SQRT(E32)),"n.s.","")</f>
        <v/>
      </c>
      <c r="H35" s="14" t="str">
        <f>HLOOKUP(H34,B34:G35,2)</f>
        <v/>
      </c>
      <c r="I35" s="56">
        <f>I34*100/I33/100</f>
        <v>4.4745953632779285E-2</v>
      </c>
      <c r="J35" s="52" t="s">
        <v>125</v>
      </c>
      <c r="K35" s="52" t="s">
        <v>125</v>
      </c>
      <c r="L35" s="52" t="s">
        <v>126</v>
      </c>
      <c r="U35" s="14"/>
      <c r="V35" s="56">
        <f>V34*100/V33/100</f>
        <v>0.21337659184605007</v>
      </c>
      <c r="Y35" t="s">
        <v>119</v>
      </c>
      <c r="Z35" s="52" t="str">
        <f>IF(Z34&lt;(50+(1.654*50)/SQRT(Z32)),"n.s.","")</f>
        <v/>
      </c>
      <c r="AA35" s="52" t="str">
        <f>IF(AA34&lt;(50+(1.654*50)/SQRT(AA32)),"n.s.","")</f>
        <v/>
      </c>
      <c r="AB35" s="52" t="str">
        <f>IF(AB34&lt;(50+(1.654*50)/SQRT(AB32)),"n.s.","")</f>
        <v/>
      </c>
      <c r="AG35" s="14" t="str">
        <f>HLOOKUP(AG34,Z34:AF35,2)</f>
        <v/>
      </c>
      <c r="AH35" s="56">
        <f>AH34*100/AH33/100</f>
        <v>9.1217841471221875E-2</v>
      </c>
      <c r="AJ35" t="s">
        <v>119</v>
      </c>
      <c r="AK35" s="52" t="s">
        <v>125</v>
      </c>
      <c r="AL35" s="52" t="s">
        <v>125</v>
      </c>
      <c r="AM35" s="52" t="s">
        <v>125</v>
      </c>
      <c r="AN35" s="52" t="s">
        <v>125</v>
      </c>
      <c r="AO35" s="52" t="s">
        <v>125</v>
      </c>
      <c r="AP35" s="52" t="s">
        <v>125</v>
      </c>
      <c r="AQ35" s="52" t="s">
        <v>125</v>
      </c>
      <c r="AR35" s="52" t="s">
        <v>125</v>
      </c>
      <c r="AS35" s="52" t="s">
        <v>125</v>
      </c>
      <c r="AT35" s="52" t="s">
        <v>125</v>
      </c>
      <c r="AU35" s="52" t="s">
        <v>126</v>
      </c>
      <c r="AV35" s="52" t="s">
        <v>126</v>
      </c>
      <c r="AX35" s="14"/>
      <c r="AY35" s="56">
        <f>AY34*100/AY33/100</f>
        <v>0.22405429636281785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 s="3" t="s">
        <v>1</v>
      </c>
      <c r="K38" s="1"/>
      <c r="L38" s="1"/>
      <c r="M38" s="1"/>
      <c r="N38" s="1"/>
      <c r="O38" s="1"/>
      <c r="P38" s="1"/>
      <c r="Q38" s="1"/>
      <c r="R38" s="1"/>
      <c r="S38" s="1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 s="5" t="s">
        <v>3</v>
      </c>
      <c r="AK38" s="7"/>
      <c r="AL38" s="7"/>
      <c r="AM38" s="8"/>
      <c r="AN38" s="8"/>
      <c r="AO38" s="8"/>
      <c r="AP38" s="1"/>
      <c r="AQ38" s="1"/>
      <c r="AR38" s="3"/>
      <c r="AS38" s="3"/>
      <c r="AT38" s="3"/>
      <c r="AU38" s="3"/>
      <c r="AV38" s="3"/>
      <c r="AW38" s="4"/>
      <c r="AX38" s="4"/>
    </row>
    <row r="39" spans="1:51" x14ac:dyDescent="0.35">
      <c r="A39" t="s">
        <v>117</v>
      </c>
      <c r="G39" s="9"/>
      <c r="J39" s="9"/>
      <c r="K39" s="9" t="s">
        <v>4</v>
      </c>
      <c r="O39" s="10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J39" s="9"/>
      <c r="AK39" s="9" t="s">
        <v>27</v>
      </c>
      <c r="AL39" s="9"/>
      <c r="AM39" s="9"/>
      <c r="AN39" s="9"/>
      <c r="AO39" s="12" t="s">
        <v>28</v>
      </c>
      <c r="AP39" s="12"/>
      <c r="AQ39" s="12"/>
      <c r="AR39" s="12"/>
      <c r="AS39" s="13" t="s">
        <v>29</v>
      </c>
      <c r="AT39" s="13"/>
      <c r="AU39" s="13"/>
      <c r="AV39" s="13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J40" s="9" t="s">
        <v>12</v>
      </c>
      <c r="K40" s="9" t="s">
        <v>13</v>
      </c>
      <c r="L40" s="9" t="s">
        <v>14</v>
      </c>
      <c r="O40" s="10"/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J40" s="9" t="s">
        <v>5</v>
      </c>
      <c r="AK40" s="54" t="s">
        <v>120</v>
      </c>
      <c r="AL40" s="54" t="s">
        <v>121</v>
      </c>
      <c r="AM40" s="54" t="s">
        <v>122</v>
      </c>
      <c r="AN40" s="54" t="s">
        <v>123</v>
      </c>
      <c r="AO40" s="54" t="s">
        <v>120</v>
      </c>
      <c r="AP40" s="54" t="s">
        <v>121</v>
      </c>
      <c r="AQ40" s="54" t="s">
        <v>122</v>
      </c>
      <c r="AR40" s="54" t="s">
        <v>123</v>
      </c>
      <c r="AS40" s="54" t="s">
        <v>120</v>
      </c>
      <c r="AT40" s="54" t="s">
        <v>121</v>
      </c>
      <c r="AU40" s="54" t="s">
        <v>122</v>
      </c>
      <c r="AV40" s="54" t="s">
        <v>123</v>
      </c>
      <c r="AW40" s="9"/>
      <c r="AX40" s="9"/>
    </row>
    <row r="41" spans="1:51" x14ac:dyDescent="0.35">
      <c r="A41" t="s">
        <v>19</v>
      </c>
      <c r="B41" s="14">
        <v>0.92895903520604184</v>
      </c>
      <c r="C41" s="14">
        <v>0.81903461095814623</v>
      </c>
      <c r="D41" s="14">
        <v>0.90716611503987421</v>
      </c>
      <c r="E41" s="14">
        <v>0.88971165257902129</v>
      </c>
      <c r="F41" s="14">
        <v>0.93545269783052032</v>
      </c>
      <c r="G41" s="14">
        <v>0.9204842221400944</v>
      </c>
      <c r="H41" s="89">
        <f>MAX(B41:G41)</f>
        <v>0.93545269783052032</v>
      </c>
      <c r="J41" s="15">
        <v>0.89613549319653829</v>
      </c>
      <c r="K41" s="15">
        <v>0.9928686077291824</v>
      </c>
      <c r="L41" s="15">
        <v>0.91550613450225404</v>
      </c>
      <c r="O41" s="10"/>
      <c r="V41" s="9"/>
      <c r="W41" s="9"/>
      <c r="X41" s="9"/>
      <c r="Y41" s="11" t="s">
        <v>19</v>
      </c>
      <c r="Z41" s="16">
        <v>0.92654597825224605</v>
      </c>
      <c r="AA41" s="16">
        <v>0.92832066002621771</v>
      </c>
      <c r="AB41" s="16">
        <v>0.89585560945524789</v>
      </c>
      <c r="AC41" s="16">
        <v>0.95622290433965251</v>
      </c>
      <c r="AD41" s="11"/>
      <c r="AE41" s="11"/>
      <c r="AF41" s="11"/>
      <c r="AG41" s="89">
        <f>MAX(Z41:AF41)</f>
        <v>0.95622290433965251</v>
      </c>
      <c r="AH41" s="11"/>
      <c r="AI41" s="11"/>
      <c r="AJ41" s="9" t="s">
        <v>19</v>
      </c>
      <c r="AK41" s="15">
        <v>1</v>
      </c>
      <c r="AL41" s="15">
        <v>0.91176082701658889</v>
      </c>
      <c r="AM41" s="15">
        <v>0.89613549319653829</v>
      </c>
      <c r="AN41" s="15">
        <v>0.73339548628733175</v>
      </c>
      <c r="AO41" s="15">
        <v>0.9899635458499938</v>
      </c>
      <c r="AP41" s="15">
        <v>0.98994595715910316</v>
      </c>
      <c r="AQ41" s="15">
        <v>0.99436159854464934</v>
      </c>
      <c r="AR41" s="15">
        <v>0.84777261696031392</v>
      </c>
      <c r="AS41" s="15"/>
      <c r="AT41" s="15">
        <v>0.91550613450225404</v>
      </c>
      <c r="AU41" s="15">
        <v>0.91550613450225404</v>
      </c>
      <c r="AV41" s="15">
        <v>0.86859937386142538</v>
      </c>
      <c r="AW41" s="9"/>
      <c r="AX41" s="9"/>
    </row>
    <row r="42" spans="1:51" s="17" customFormat="1" ht="15.5" x14ac:dyDescent="0.35">
      <c r="A42" s="17" t="s">
        <v>20</v>
      </c>
      <c r="B42" s="18">
        <v>0.86296488909094005</v>
      </c>
      <c r="C42" s="18">
        <v>0.6708176939473619</v>
      </c>
      <c r="D42" s="18">
        <v>0.82295036027653834</v>
      </c>
      <c r="E42" s="18">
        <v>0.79158682473489306</v>
      </c>
      <c r="F42" s="18">
        <v>0.87507174987839875</v>
      </c>
      <c r="G42" s="18">
        <v>0.84729120320885465</v>
      </c>
      <c r="I42" s="24">
        <f>AVERAGE(B43:G43)</f>
        <v>81.178045352283121</v>
      </c>
      <c r="J42" s="19">
        <v>0.80305882216660296</v>
      </c>
      <c r="K42" s="19">
        <v>0.98578807221408504</v>
      </c>
      <c r="L42" s="19">
        <v>0.83815148231125924</v>
      </c>
      <c r="O42" s="20"/>
      <c r="V42" s="55">
        <f>AVERAGE(J43:S43)</f>
        <v>87.56661255639824</v>
      </c>
      <c r="W42" s="21"/>
      <c r="X42" s="21"/>
      <c r="Y42" s="22" t="s">
        <v>20</v>
      </c>
      <c r="Z42" s="23">
        <v>0.85848744981541159</v>
      </c>
      <c r="AA42" s="23">
        <v>0.8617792478315125</v>
      </c>
      <c r="AB42" s="23">
        <v>0.80255727299243362</v>
      </c>
      <c r="AC42" s="23">
        <v>0.91436224278376022</v>
      </c>
      <c r="AD42" s="22"/>
      <c r="AE42" s="22"/>
      <c r="AF42" s="22"/>
      <c r="AH42" s="42">
        <f>AVERAGE(Z43:AF43)</f>
        <v>85.929655335577948</v>
      </c>
      <c r="AI42" s="22"/>
      <c r="AJ42" s="21" t="s">
        <v>20</v>
      </c>
      <c r="AK42" s="19">
        <v>1</v>
      </c>
      <c r="AL42" s="19">
        <v>0.83130780568197415</v>
      </c>
      <c r="AM42" s="19">
        <v>0.80305882216660296</v>
      </c>
      <c r="AN42" s="19">
        <v>0.53786893930663182</v>
      </c>
      <c r="AO42" s="19">
        <v>0.98002782211189277</v>
      </c>
      <c r="AP42" s="19">
        <v>0.97999299809565288</v>
      </c>
      <c r="AQ42" s="19">
        <v>0.98875498866027034</v>
      </c>
      <c r="AR42" s="19">
        <v>0.71871841006773918</v>
      </c>
      <c r="AS42" s="19"/>
      <c r="AT42" s="19">
        <v>0.83815148231125924</v>
      </c>
      <c r="AU42" s="19">
        <v>0.83815148231125924</v>
      </c>
      <c r="AV42" s="19">
        <v>0.75446487227246017</v>
      </c>
      <c r="AW42" s="21"/>
      <c r="AX42" s="21"/>
      <c r="AY42" s="24">
        <f>AVERAGE(AK43:AV43)</f>
        <v>84.277251118052206</v>
      </c>
    </row>
    <row r="43" spans="1:51" s="25" customFormat="1" ht="15.5" x14ac:dyDescent="0.35">
      <c r="A43" s="24" t="s">
        <v>21</v>
      </c>
      <c r="B43" s="24">
        <v>86.296488909094009</v>
      </c>
      <c r="C43" s="24">
        <v>67.081769394736185</v>
      </c>
      <c r="D43" s="24">
        <v>82.295036027653836</v>
      </c>
      <c r="E43" s="24">
        <v>79.158682473489307</v>
      </c>
      <c r="F43" s="24">
        <v>87.507174987839875</v>
      </c>
      <c r="G43" s="24">
        <v>84.729120320885471</v>
      </c>
      <c r="H43" s="25">
        <f>MAX(B43:G43)</f>
        <v>87.507174987839875</v>
      </c>
      <c r="I43" s="29">
        <f>STDEV(B43:G43)</f>
        <v>7.5219275494650599</v>
      </c>
      <c r="J43" s="24">
        <v>80.305882216660294</v>
      </c>
      <c r="K43" s="24">
        <v>98.57880722140851</v>
      </c>
      <c r="L43" s="24">
        <v>83.815148231125931</v>
      </c>
      <c r="N43" s="26"/>
      <c r="O43" s="27"/>
      <c r="U43" s="25">
        <f>MAX(J43:S43)</f>
        <v>98.57880722140851</v>
      </c>
      <c r="V43" s="26">
        <f>STDEV(J43:S43)</f>
        <v>9.6969098425803306</v>
      </c>
      <c r="W43" s="26"/>
      <c r="X43" s="26"/>
      <c r="Y43" s="25" t="s">
        <v>21</v>
      </c>
      <c r="Z43" s="24">
        <v>85.848744981541159</v>
      </c>
      <c r="AA43" s="24">
        <v>86.177924783151255</v>
      </c>
      <c r="AB43" s="24">
        <v>80.255727299243361</v>
      </c>
      <c r="AC43" s="24">
        <v>91.436224278376017</v>
      </c>
      <c r="AD43" s="28"/>
      <c r="AE43" s="29"/>
      <c r="AF43" s="29"/>
      <c r="AG43" s="25">
        <f>MAX(Z43:AF43)</f>
        <v>91.436224278376017</v>
      </c>
      <c r="AH43" s="29">
        <f>STDEV(Z43:AF43)</f>
        <v>4.567418858512271</v>
      </c>
      <c r="AI43" s="29"/>
      <c r="AJ43" s="26" t="s">
        <v>21</v>
      </c>
      <c r="AK43" s="24">
        <v>100</v>
      </c>
      <c r="AL43" s="24">
        <v>83.130780568197409</v>
      </c>
      <c r="AM43" s="24">
        <v>80.305882216660294</v>
      </c>
      <c r="AN43" s="24">
        <v>53.786893930663183</v>
      </c>
      <c r="AO43" s="24">
        <v>98.00278221118927</v>
      </c>
      <c r="AP43" s="24">
        <v>97.999299809565287</v>
      </c>
      <c r="AQ43" s="24">
        <v>98.87549886602703</v>
      </c>
      <c r="AR43" s="24">
        <v>71.87184100677392</v>
      </c>
      <c r="AS43" s="24"/>
      <c r="AT43" s="24">
        <v>83.815148231125931</v>
      </c>
      <c r="AU43" s="24">
        <v>83.815148231125931</v>
      </c>
      <c r="AV43" s="24">
        <v>75.446487227246024</v>
      </c>
      <c r="AW43" s="26"/>
      <c r="AX43" s="26">
        <f>MAX(AK43:AV43)</f>
        <v>100</v>
      </c>
      <c r="AY43" s="25">
        <f>STDEV(AK43:AV43)</f>
        <v>14.198768291526392</v>
      </c>
    </row>
    <row r="44" spans="1:51" x14ac:dyDescent="0.35">
      <c r="A44" t="s">
        <v>111</v>
      </c>
      <c r="B44" s="14">
        <v>8.155988023682304E-72</v>
      </c>
      <c r="C44" s="14">
        <v>2.0373745391344259E-41</v>
      </c>
      <c r="D44" s="14">
        <v>6.909321804817515E-27</v>
      </c>
      <c r="E44" s="14">
        <v>9.9034075249932754E-58</v>
      </c>
      <c r="F44" s="14">
        <v>5.6688931077291515E-32</v>
      </c>
      <c r="G44" s="14">
        <v>4.8037942057609591E-29</v>
      </c>
      <c r="H44" s="14">
        <f>HLOOKUP(H43,B43:G44,2)</f>
        <v>5.6688931077291515E-32</v>
      </c>
      <c r="I44" s="56">
        <f>I43*100/I42/100</f>
        <v>9.2659628805086852E-2</v>
      </c>
      <c r="J44" s="14">
        <v>0.1038645068034616</v>
      </c>
      <c r="K44" s="14">
        <v>7.1313922708176143E-3</v>
      </c>
      <c r="L44" s="14">
        <v>8.4493865497745957E-2</v>
      </c>
      <c r="N44" s="9"/>
      <c r="O44" s="30"/>
      <c r="P44" s="14"/>
      <c r="Q44" s="14"/>
      <c r="R44" s="14"/>
      <c r="S44" s="14"/>
      <c r="T44" s="14"/>
      <c r="U44" s="14">
        <v>7.1313922708176143E-3</v>
      </c>
      <c r="V44" s="56">
        <f>V43*100/V42/100</f>
        <v>0.11073752380606169</v>
      </c>
      <c r="W44" s="15"/>
      <c r="X44" s="15"/>
      <c r="Y44" t="s">
        <v>111</v>
      </c>
      <c r="Z44" s="14">
        <v>2.1873654869726026E-72</v>
      </c>
      <c r="AA44" s="14">
        <v>4.2529032982322196E-74</v>
      </c>
      <c r="AB44" s="14">
        <v>5.1708112619787369E-60</v>
      </c>
      <c r="AC44" s="14">
        <v>1.4181592559657668E-91</v>
      </c>
      <c r="AD44" s="31"/>
      <c r="AE44" s="16"/>
      <c r="AF44" s="16"/>
      <c r="AG44" s="16">
        <v>9.3863405520113914E-5</v>
      </c>
      <c r="AH44" s="56">
        <f>AH43*100/AH42/100</f>
        <v>5.3152998701964958E-2</v>
      </c>
      <c r="AI44" s="31"/>
      <c r="AJ44" s="16" t="s">
        <v>111</v>
      </c>
      <c r="AK44" s="14" t="e">
        <v>#DIV/0!</v>
      </c>
      <c r="AL44" s="14">
        <v>8.020847985290303E-67</v>
      </c>
      <c r="AM44" s="14">
        <v>4.1907787040407144E-60</v>
      </c>
      <c r="AN44" s="14">
        <v>5.7730597655422065E-30</v>
      </c>
      <c r="AO44" s="14">
        <v>5.3810920000104502E-143</v>
      </c>
      <c r="AP44" s="14">
        <v>1.2367008495779076E-144</v>
      </c>
      <c r="AQ44" s="14">
        <v>9.9806245549904949E-163</v>
      </c>
      <c r="AR44" s="14">
        <v>3.8657650979765818E-48</v>
      </c>
      <c r="AS44" s="14"/>
      <c r="AT44" s="14">
        <v>2.4638766284423976E-68</v>
      </c>
      <c r="AU44" s="14">
        <v>3.818105941592079E-67</v>
      </c>
      <c r="AV44" s="14">
        <v>4.1546778788622308E-53</v>
      </c>
      <c r="AW44" s="15"/>
      <c r="AX44" s="14">
        <f>HLOOKUP(AX43,AK43:AV44,2)</f>
        <v>4.1546778788622308E-53</v>
      </c>
      <c r="AY44" s="56">
        <f>AY43*100/AY42/100</f>
        <v>0.16847687962244196</v>
      </c>
    </row>
    <row r="45" spans="1:51" x14ac:dyDescent="0.35">
      <c r="G45" s="9"/>
      <c r="I45" s="9"/>
      <c r="N45" s="9"/>
      <c r="O45" s="30"/>
      <c r="P45" s="14"/>
      <c r="Q45" s="14"/>
      <c r="R45" s="14"/>
      <c r="S45" s="14"/>
      <c r="T45" s="14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J45" s="16"/>
      <c r="AK45" s="16"/>
      <c r="AL45" s="16"/>
      <c r="AM45" s="16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2" customFormat="1" ht="26" x14ac:dyDescent="0.6">
      <c r="A46" s="2" t="s">
        <v>22</v>
      </c>
      <c r="J46" s="4" t="s">
        <v>23</v>
      </c>
      <c r="K46"/>
      <c r="L46"/>
      <c r="M46"/>
      <c r="N46" s="4"/>
      <c r="O46" s="32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 s="6" t="s">
        <v>25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/>
      <c r="AV46" s="4"/>
      <c r="AW46" s="4"/>
      <c r="AX46" s="4"/>
    </row>
    <row r="47" spans="1:51" x14ac:dyDescent="0.35">
      <c r="A47" t="s">
        <v>26</v>
      </c>
      <c r="J47" s="9"/>
      <c r="K47" s="9" t="s">
        <v>4</v>
      </c>
      <c r="L47" s="9"/>
      <c r="N47" s="9"/>
      <c r="O47" s="10"/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J47" s="11"/>
      <c r="AK47" s="9" t="s">
        <v>27</v>
      </c>
      <c r="AL47" s="9"/>
      <c r="AM47" s="9"/>
      <c r="AN47" s="9"/>
      <c r="AO47" s="12" t="s">
        <v>28</v>
      </c>
      <c r="AP47" s="12"/>
      <c r="AQ47" s="12"/>
      <c r="AR47" s="12"/>
      <c r="AS47" s="13" t="s">
        <v>29</v>
      </c>
      <c r="AT47" s="13"/>
      <c r="AU47" s="13"/>
      <c r="AV47" s="13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J48" s="9" t="s">
        <v>12</v>
      </c>
      <c r="K48" s="9" t="s">
        <v>30</v>
      </c>
      <c r="L48" s="9" t="s">
        <v>31</v>
      </c>
      <c r="N48" s="9"/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J48" s="11"/>
      <c r="AK48" s="54" t="s">
        <v>120</v>
      </c>
      <c r="AL48" s="54" t="s">
        <v>121</v>
      </c>
      <c r="AM48" s="54" t="s">
        <v>122</v>
      </c>
      <c r="AN48" s="54" t="s">
        <v>123</v>
      </c>
      <c r="AO48" s="54" t="s">
        <v>120</v>
      </c>
      <c r="AP48" s="54" t="s">
        <v>121</v>
      </c>
      <c r="AQ48" s="54" t="s">
        <v>122</v>
      </c>
      <c r="AR48" s="54" t="s">
        <v>123</v>
      </c>
      <c r="AS48" s="54" t="s">
        <v>120</v>
      </c>
      <c r="AT48" s="54" t="s">
        <v>121</v>
      </c>
      <c r="AU48" s="54" t="s">
        <v>122</v>
      </c>
      <c r="AV48" s="54" t="s">
        <v>123</v>
      </c>
      <c r="AW48" s="9"/>
      <c r="AX48" s="9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J49" s="9">
        <v>3</v>
      </c>
      <c r="K49" s="9">
        <v>3</v>
      </c>
      <c r="L49" s="9">
        <v>2</v>
      </c>
      <c r="N49" s="9"/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  <c r="AJ49" s="33" t="s">
        <v>32</v>
      </c>
      <c r="AK49" s="9">
        <v>1</v>
      </c>
      <c r="AL49" s="9">
        <v>3</v>
      </c>
      <c r="AM49" s="9">
        <v>3</v>
      </c>
      <c r="AN49" s="9">
        <v>3</v>
      </c>
      <c r="AO49" s="9">
        <v>2</v>
      </c>
      <c r="AP49" s="9">
        <v>3</v>
      </c>
      <c r="AQ49" s="9">
        <v>3</v>
      </c>
      <c r="AR49" s="9">
        <v>3</v>
      </c>
      <c r="AS49" s="9"/>
      <c r="AT49" s="9">
        <v>2</v>
      </c>
      <c r="AU49" s="9">
        <v>2</v>
      </c>
      <c r="AV49" s="9">
        <v>2</v>
      </c>
      <c r="AW49" s="9"/>
      <c r="AX49" s="9"/>
    </row>
    <row r="50" spans="1:51" ht="15.5" x14ac:dyDescent="0.35">
      <c r="A50" s="30" t="s">
        <v>33</v>
      </c>
      <c r="B50">
        <v>42</v>
      </c>
      <c r="C50">
        <v>38</v>
      </c>
      <c r="D50">
        <v>39</v>
      </c>
      <c r="E50">
        <v>131</v>
      </c>
      <c r="F50">
        <v>54</v>
      </c>
      <c r="G50">
        <v>47</v>
      </c>
      <c r="I50" s="24">
        <f>AVERAGE(B51:G51)</f>
        <v>74.19754923180777</v>
      </c>
      <c r="J50" s="9">
        <v>3</v>
      </c>
      <c r="K50" s="9">
        <v>3</v>
      </c>
      <c r="L50" s="9">
        <v>2</v>
      </c>
      <c r="N50" s="9"/>
      <c r="V50" s="55">
        <f>AVERAGE(J51:S51)</f>
        <v>100</v>
      </c>
      <c r="W50" s="9"/>
      <c r="X50" s="9"/>
      <c r="Y50" s="31" t="s">
        <v>33</v>
      </c>
      <c r="Z50" s="11">
        <v>41</v>
      </c>
      <c r="AA50" s="11">
        <v>135</v>
      </c>
      <c r="AB50" s="11">
        <v>131</v>
      </c>
      <c r="AC50" s="11">
        <v>54</v>
      </c>
      <c r="AD50" s="9"/>
      <c r="AE50" s="9"/>
      <c r="AF50" s="9"/>
      <c r="AH50" s="42">
        <f>AVERAGE(Z51:AF51)</f>
        <v>78.756968171930154</v>
      </c>
      <c r="AI50" s="11"/>
      <c r="AJ50" s="33" t="s">
        <v>33</v>
      </c>
      <c r="AK50" s="9">
        <v>1</v>
      </c>
      <c r="AL50" s="9">
        <v>3</v>
      </c>
      <c r="AM50" s="9">
        <v>3</v>
      </c>
      <c r="AN50" s="9">
        <v>2</v>
      </c>
      <c r="AO50" s="9">
        <v>2</v>
      </c>
      <c r="AP50" s="9">
        <v>3</v>
      </c>
      <c r="AQ50" s="9">
        <v>3</v>
      </c>
      <c r="AR50" s="9">
        <v>2</v>
      </c>
      <c r="AS50" s="9"/>
      <c r="AT50" s="9">
        <v>2</v>
      </c>
      <c r="AU50" s="9">
        <v>2</v>
      </c>
      <c r="AV50" s="9">
        <v>1</v>
      </c>
      <c r="AW50" s="9"/>
      <c r="AX50" s="9"/>
      <c r="AY50" s="24">
        <f>AVERAGE(AK51:AV51)</f>
        <v>89.393939393939391</v>
      </c>
    </row>
    <row r="51" spans="1:51" s="24" customFormat="1" ht="15.5" x14ac:dyDescent="0.35">
      <c r="A51" s="34" t="s">
        <v>34</v>
      </c>
      <c r="B51" s="24">
        <v>75</v>
      </c>
      <c r="C51" s="24">
        <v>69.090909090909093</v>
      </c>
      <c r="D51" s="24">
        <v>68.421052631578945</v>
      </c>
      <c r="E51" s="24">
        <v>80.864197530864203</v>
      </c>
      <c r="F51" s="24">
        <v>80.597014925373131</v>
      </c>
      <c r="G51" s="24">
        <v>71.212121212121218</v>
      </c>
      <c r="H51" s="25">
        <f>MAX(B51:G51)</f>
        <v>80.864197530864203</v>
      </c>
      <c r="I51" s="29">
        <f>STDEV(B51:G51)</f>
        <v>5.5569731851724233</v>
      </c>
      <c r="J51" s="24">
        <v>100</v>
      </c>
      <c r="K51" s="24">
        <v>100</v>
      </c>
      <c r="L51" s="24">
        <v>100</v>
      </c>
      <c r="U51" s="25">
        <f>MAX(J51:S51)</f>
        <v>100</v>
      </c>
      <c r="V51" s="26">
        <f>STDEV(J51:S51)</f>
        <v>0</v>
      </c>
      <c r="Y51" s="34" t="s">
        <v>34</v>
      </c>
      <c r="Z51" s="24">
        <v>71.929824561403507</v>
      </c>
      <c r="AA51" s="24">
        <v>82.822085889570559</v>
      </c>
      <c r="AB51" s="24">
        <v>80.864197530864203</v>
      </c>
      <c r="AC51" s="24">
        <v>79.411764705882348</v>
      </c>
      <c r="AG51" s="25">
        <f>MAX(Z51:AF51)</f>
        <v>82.822085889570559</v>
      </c>
      <c r="AH51" s="29">
        <f>STDEV(Z51:AF51)</f>
        <v>4.7611009234230046</v>
      </c>
      <c r="AJ51" s="34" t="s">
        <v>34</v>
      </c>
      <c r="AK51" s="24">
        <v>100</v>
      </c>
      <c r="AL51" s="24">
        <v>100</v>
      </c>
      <c r="AM51" s="24">
        <v>100</v>
      </c>
      <c r="AN51" s="24">
        <v>66.666666666666671</v>
      </c>
      <c r="AO51" s="24">
        <v>100</v>
      </c>
      <c r="AP51" s="24">
        <v>100</v>
      </c>
      <c r="AQ51" s="24">
        <v>100</v>
      </c>
      <c r="AR51" s="24">
        <v>66.666666666666671</v>
      </c>
      <c r="AT51" s="24">
        <v>100</v>
      </c>
      <c r="AU51" s="24">
        <v>100</v>
      </c>
      <c r="AV51" s="24">
        <v>50</v>
      </c>
      <c r="AX51" s="26">
        <f>MAX(AK51:AV51)</f>
        <v>100</v>
      </c>
      <c r="AY51" s="25">
        <f>STDEV(AK51:AV51)</f>
        <v>18.667748886377492</v>
      </c>
    </row>
    <row r="52" spans="1:51" x14ac:dyDescent="0.35">
      <c r="A52" t="s">
        <v>119</v>
      </c>
      <c r="B52" s="52" t="str">
        <f t="shared" ref="B52:G52" si="1">IF(B51&lt;(50+(1.654*50)/SQRT(B49)),"n.s.","")</f>
        <v/>
      </c>
      <c r="C52" s="52" t="str">
        <f t="shared" si="1"/>
        <v/>
      </c>
      <c r="D52" s="52" t="str">
        <f t="shared" si="1"/>
        <v/>
      </c>
      <c r="E52" s="52" t="str">
        <f t="shared" si="1"/>
        <v/>
      </c>
      <c r="F52" s="52" t="str">
        <f t="shared" si="1"/>
        <v/>
      </c>
      <c r="G52" s="52" t="str">
        <f t="shared" si="1"/>
        <v/>
      </c>
      <c r="H52" s="14" t="str">
        <f>HLOOKUP(H51,B51:G52,2)</f>
        <v/>
      </c>
      <c r="I52" s="56">
        <f>I51*100/I50/100</f>
        <v>7.4894295602828398E-2</v>
      </c>
      <c r="J52" s="52" t="str">
        <f>IF(J51&lt;(50+(1.654*50)/SQRT(J49)),"n.s.","")</f>
        <v/>
      </c>
      <c r="K52" s="52" t="str">
        <f>IF(K51&lt;(50+(1.654*50)/SQRT(K49)),"n.s.","")</f>
        <v/>
      </c>
      <c r="L52" s="52" t="str">
        <f>IF(L51&lt;(50+(1.654*50)/SQRT(L49)),"n.s.","")</f>
        <v>n.s.</v>
      </c>
      <c r="U52" s="14"/>
      <c r="V52" s="56">
        <f>V51*100/V50/100</f>
        <v>0</v>
      </c>
      <c r="Y52" t="s">
        <v>119</v>
      </c>
      <c r="Z52" s="52" t="str">
        <f>IF(Z51&lt;(50+(1.654*50)/SQRT(Z49)),"n.s.","")</f>
        <v/>
      </c>
      <c r="AA52" s="52" t="str">
        <f>IF(AA51&lt;(50+(1.654*50)/SQRT(AA49)),"n.s.","")</f>
        <v/>
      </c>
      <c r="AB52" s="52" t="str">
        <f>IF(AB51&lt;(50+(1.654*50)/SQRT(AB49)),"n.s.","")</f>
        <v/>
      </c>
      <c r="AC52" s="52" t="str">
        <f>IF(AC51&lt;(50+(1.654*50)/SQRT(AC49)),"n.s.","")</f>
        <v/>
      </c>
      <c r="AG52" s="14" t="str">
        <f>HLOOKUP(AG51,Z51:AF52,2)</f>
        <v/>
      </c>
      <c r="AH52" s="56">
        <f>AH51*100/AH50/100</f>
        <v>6.0453075250805718E-2</v>
      </c>
      <c r="AJ52" t="s">
        <v>119</v>
      </c>
      <c r="AK52" s="52" t="str">
        <f>IF(AK51&lt;(50+(1.654*50)/SQRT(AK49)),"n.s.","")</f>
        <v>n.s.</v>
      </c>
      <c r="AL52" s="52" t="str">
        <f t="shared" ref="AL52:AV52" si="2">IF(AL51&lt;(50+(1.654*50)/SQRT(AL49)),"n.s.","")</f>
        <v/>
      </c>
      <c r="AM52" s="52" t="str">
        <f t="shared" si="2"/>
        <v/>
      </c>
      <c r="AN52" s="52" t="str">
        <f t="shared" si="2"/>
        <v>n.s.</v>
      </c>
      <c r="AO52" s="52" t="str">
        <f t="shared" si="2"/>
        <v>n.s.</v>
      </c>
      <c r="AP52" s="52" t="str">
        <f t="shared" si="2"/>
        <v/>
      </c>
      <c r="AQ52" s="52" t="str">
        <f t="shared" si="2"/>
        <v/>
      </c>
      <c r="AR52" s="52" t="str">
        <f t="shared" si="2"/>
        <v>n.s.</v>
      </c>
      <c r="AS52" s="52" t="e">
        <f t="shared" si="2"/>
        <v>#DIV/0!</v>
      </c>
      <c r="AT52" s="52" t="str">
        <f t="shared" si="2"/>
        <v>n.s.</v>
      </c>
      <c r="AU52" s="52" t="str">
        <f t="shared" si="2"/>
        <v>n.s.</v>
      </c>
      <c r="AV52" s="52" t="str">
        <f t="shared" si="2"/>
        <v>n.s.</v>
      </c>
      <c r="AX52" s="14" t="str">
        <f>HLOOKUP(AX51,AK51:AV52,2)</f>
        <v/>
      </c>
      <c r="AY52" s="56">
        <f>AY51*100/AY50/100</f>
        <v>0.20882566550862958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 s="3" t="s">
        <v>1</v>
      </c>
      <c r="K55" s="1"/>
      <c r="L55" s="1"/>
      <c r="M55" s="1"/>
      <c r="N55" s="1"/>
      <c r="O55" s="1"/>
      <c r="P55" s="1"/>
      <c r="Q55" s="1"/>
      <c r="R55" s="1"/>
      <c r="S55" s="1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 s="5" t="s">
        <v>3</v>
      </c>
      <c r="AK55" s="7"/>
      <c r="AL55" s="7"/>
      <c r="AM55" s="8"/>
      <c r="AN55" s="8"/>
      <c r="AO55" s="8"/>
      <c r="AP55" s="1"/>
      <c r="AQ55" s="1"/>
      <c r="AR55" s="3"/>
      <c r="AS55" s="3"/>
      <c r="AT55" s="3"/>
      <c r="AU55" s="3"/>
      <c r="AV55" s="3"/>
      <c r="AW55" s="4"/>
      <c r="AX55" s="4"/>
    </row>
    <row r="56" spans="1:51" x14ac:dyDescent="0.35">
      <c r="A56" t="s">
        <v>117</v>
      </c>
      <c r="G56" s="9"/>
      <c r="J56" s="9"/>
      <c r="K56" s="9" t="s">
        <v>4</v>
      </c>
      <c r="O56" s="10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J56" s="9"/>
      <c r="AK56" s="9" t="s">
        <v>27</v>
      </c>
      <c r="AL56" s="9"/>
      <c r="AM56" s="9"/>
      <c r="AN56" s="9"/>
      <c r="AO56" s="12" t="s">
        <v>28</v>
      </c>
      <c r="AP56" s="12"/>
      <c r="AQ56" s="12"/>
      <c r="AR56" s="12"/>
      <c r="AS56" s="13" t="s">
        <v>29</v>
      </c>
      <c r="AT56" s="13"/>
      <c r="AU56" s="13"/>
      <c r="AV56" s="13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J57" s="9" t="s">
        <v>12</v>
      </c>
      <c r="K57" s="9" t="s">
        <v>13</v>
      </c>
      <c r="L57" s="9" t="s">
        <v>14</v>
      </c>
      <c r="O57" s="10"/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J57" s="9" t="s">
        <v>5</v>
      </c>
      <c r="AK57" s="54" t="s">
        <v>120</v>
      </c>
      <c r="AL57" s="54" t="s">
        <v>121</v>
      </c>
      <c r="AM57" s="54" t="s">
        <v>122</v>
      </c>
      <c r="AN57" s="54" t="s">
        <v>123</v>
      </c>
      <c r="AO57" s="54" t="s">
        <v>120</v>
      </c>
      <c r="AP57" s="54" t="s">
        <v>121</v>
      </c>
      <c r="AQ57" s="54" t="s">
        <v>122</v>
      </c>
      <c r="AR57" s="54" t="s">
        <v>123</v>
      </c>
      <c r="AS57" s="54" t="s">
        <v>120</v>
      </c>
      <c r="AT57" s="54" t="s">
        <v>121</v>
      </c>
      <c r="AU57" s="54" t="s">
        <v>122</v>
      </c>
      <c r="AV57" s="54" t="s">
        <v>123</v>
      </c>
      <c r="AW57" s="9"/>
      <c r="AX57" s="9"/>
    </row>
    <row r="58" spans="1:51" x14ac:dyDescent="0.35">
      <c r="A58" t="s">
        <v>19</v>
      </c>
      <c r="B58" s="14">
        <v>0.88961710369674352</v>
      </c>
      <c r="C58" s="14">
        <v>0.91312213134570674</v>
      </c>
      <c r="D58" s="14"/>
      <c r="E58" s="14">
        <v>0.9318265270299817</v>
      </c>
      <c r="F58" s="14"/>
      <c r="G58" s="14"/>
      <c r="H58" s="89">
        <f>MAX(B58:G58)</f>
        <v>0.9318265270299817</v>
      </c>
      <c r="J58" s="15">
        <v>0.77417335336275095</v>
      </c>
      <c r="K58" s="15">
        <v>0.30026780883554438</v>
      </c>
      <c r="L58" s="15">
        <v>0.60184770216167094</v>
      </c>
      <c r="O58" s="10"/>
      <c r="V58" s="9"/>
      <c r="W58" s="9"/>
      <c r="X58" s="9"/>
      <c r="Y58" s="11" t="s">
        <v>19</v>
      </c>
      <c r="Z58" s="16">
        <v>0.91976491784965175</v>
      </c>
      <c r="AA58" s="16">
        <v>0.92874179253290101</v>
      </c>
      <c r="AB58" s="16">
        <v>0.94544192372897107</v>
      </c>
      <c r="AC58" s="16"/>
      <c r="AD58" s="11"/>
      <c r="AE58" s="11"/>
      <c r="AF58" s="11"/>
      <c r="AG58" s="89">
        <f>MAX(Z58:AF58)</f>
        <v>0.94544192372897107</v>
      </c>
      <c r="AH58" s="11"/>
      <c r="AI58" s="11"/>
      <c r="AJ58" s="9" t="s">
        <v>19</v>
      </c>
      <c r="AK58" s="15">
        <v>0.76666431597717133</v>
      </c>
      <c r="AL58" s="15">
        <v>0.78355065867312679</v>
      </c>
      <c r="AM58" s="15">
        <v>0.75709588241485093</v>
      </c>
      <c r="AN58" s="15">
        <v>0.77417335336275095</v>
      </c>
      <c r="AO58" s="15">
        <v>0.29011493406056155</v>
      </c>
      <c r="AP58" s="15">
        <v>0.26360821534942575</v>
      </c>
      <c r="AQ58" s="15">
        <v>0.35896513804254465</v>
      </c>
      <c r="AR58" s="15">
        <v>0.30026780883554438</v>
      </c>
      <c r="AS58" s="15">
        <v>0.58522492314246011</v>
      </c>
      <c r="AT58" s="15">
        <v>0.70805906619606562</v>
      </c>
      <c r="AU58" s="15">
        <v>0.48009380458670181</v>
      </c>
      <c r="AV58" s="15">
        <v>0.60184770216167094</v>
      </c>
      <c r="AW58" s="9"/>
      <c r="AX58" s="9"/>
    </row>
    <row r="59" spans="1:51" s="17" customFormat="1" ht="15.5" x14ac:dyDescent="0.35">
      <c r="A59" s="17" t="s">
        <v>20</v>
      </c>
      <c r="B59" s="18">
        <v>0.79141859118978253</v>
      </c>
      <c r="C59" s="18">
        <v>0.83379202675332609</v>
      </c>
      <c r="D59" s="18"/>
      <c r="E59" s="18">
        <v>0.86830067647675724</v>
      </c>
      <c r="F59" s="18"/>
      <c r="G59" s="18"/>
      <c r="I59" s="24">
        <f>AVERAGE(B60:G60)</f>
        <v>83.117043147328857</v>
      </c>
      <c r="J59" s="19">
        <v>0.59934438105692689</v>
      </c>
      <c r="K59" s="19">
        <v>9.0160757022899024E-2</v>
      </c>
      <c r="L59" s="19">
        <v>0.36222065659728336</v>
      </c>
      <c r="O59" s="20"/>
      <c r="V59" s="55">
        <f>AVERAGE(J60:S60)</f>
        <v>35.057526489236977</v>
      </c>
      <c r="W59" s="21"/>
      <c r="X59" s="21"/>
      <c r="Y59" s="22" t="s">
        <v>20</v>
      </c>
      <c r="Z59" s="23">
        <v>0.84596750410697663</v>
      </c>
      <c r="AA59" s="23">
        <v>0.86256131719722617</v>
      </c>
      <c r="AB59" s="23">
        <v>0.89386043114433755</v>
      </c>
      <c r="AC59" s="23"/>
      <c r="AD59" s="22"/>
      <c r="AE59" s="22"/>
      <c r="AF59" s="22"/>
      <c r="AH59" s="42">
        <f>AVERAGE(Z60:AF60)</f>
        <v>86.746308414951343</v>
      </c>
      <c r="AI59" s="22"/>
      <c r="AJ59" s="21" t="s">
        <v>20</v>
      </c>
      <c r="AK59" s="19">
        <v>0.58777417339274396</v>
      </c>
      <c r="AL59" s="19">
        <v>0.6139516347070908</v>
      </c>
      <c r="AM59" s="19">
        <v>0.57319417516952176</v>
      </c>
      <c r="AN59" s="19">
        <v>0.59934438105692689</v>
      </c>
      <c r="AO59" s="19">
        <v>8.4166674964963981E-2</v>
      </c>
      <c r="AP59" s="19">
        <v>6.9489291199709216E-2</v>
      </c>
      <c r="AQ59" s="19">
        <v>0.12885597032990315</v>
      </c>
      <c r="AR59" s="19">
        <v>9.0160757022899024E-2</v>
      </c>
      <c r="AS59" s="19">
        <v>0.34248821066709834</v>
      </c>
      <c r="AT59" s="19">
        <v>0.50134764122244446</v>
      </c>
      <c r="AU59" s="19">
        <v>0.23049006120253424</v>
      </c>
      <c r="AV59" s="19">
        <v>0.36222065659728336</v>
      </c>
      <c r="AW59" s="21"/>
      <c r="AX59" s="21"/>
      <c r="AY59" s="24">
        <f>AVERAGE(AK60:AV60)</f>
        <v>34.862363562775997</v>
      </c>
    </row>
    <row r="60" spans="1:51" s="25" customFormat="1" ht="15.5" x14ac:dyDescent="0.35">
      <c r="A60" s="24" t="s">
        <v>21</v>
      </c>
      <c r="B60" s="24">
        <v>79.141859118978246</v>
      </c>
      <c r="C60" s="24">
        <v>83.379202675332607</v>
      </c>
      <c r="D60" s="24"/>
      <c r="E60" s="24">
        <v>86.830067647675719</v>
      </c>
      <c r="F60" s="24"/>
      <c r="G60" s="24"/>
      <c r="H60" s="25">
        <f>MAX(B60:G60)</f>
        <v>86.830067647675719</v>
      </c>
      <c r="I60" s="29">
        <f>STDEV(B60:G60)</f>
        <v>3.8508029433842106</v>
      </c>
      <c r="J60" s="24">
        <v>59.934438105692692</v>
      </c>
      <c r="K60" s="24">
        <v>9.0160757022899016</v>
      </c>
      <c r="L60" s="24">
        <v>36.222065659728337</v>
      </c>
      <c r="N60" s="26"/>
      <c r="O60" s="27"/>
      <c r="U60" s="25">
        <f>MAX(J60:S60)</f>
        <v>59.934438105692692</v>
      </c>
      <c r="V60" s="26">
        <f>STDEV(J60:S60)</f>
        <v>25.479148750905562</v>
      </c>
      <c r="W60" s="26"/>
      <c r="X60" s="26"/>
      <c r="Y60" s="25" t="s">
        <v>21</v>
      </c>
      <c r="Z60" s="24">
        <v>84.596750410697666</v>
      </c>
      <c r="AA60" s="24">
        <v>86.256131719722617</v>
      </c>
      <c r="AB60" s="24">
        <v>89.386043114433761</v>
      </c>
      <c r="AC60" s="24"/>
      <c r="AD60" s="28"/>
      <c r="AE60" s="29"/>
      <c r="AF60" s="29"/>
      <c r="AG60" s="25">
        <f>MAX(Z60:AF60)</f>
        <v>89.386043114433761</v>
      </c>
      <c r="AH60" s="29">
        <f>STDEV(Z60:AF60)</f>
        <v>2.4319819170635228</v>
      </c>
      <c r="AI60" s="29"/>
      <c r="AJ60" s="26" t="s">
        <v>21</v>
      </c>
      <c r="AK60" s="24">
        <v>58.777417339274393</v>
      </c>
      <c r="AL60" s="24">
        <v>61.395163470709079</v>
      </c>
      <c r="AM60" s="24">
        <v>57.319417516952178</v>
      </c>
      <c r="AN60" s="24">
        <v>59.934438105692692</v>
      </c>
      <c r="AO60" s="24">
        <v>8.4166674964963981</v>
      </c>
      <c r="AP60" s="24">
        <v>6.9489291199709218</v>
      </c>
      <c r="AQ60" s="24">
        <v>12.885597032990315</v>
      </c>
      <c r="AR60" s="24">
        <v>9.0160757022899016</v>
      </c>
      <c r="AS60" s="24">
        <v>34.248821066709837</v>
      </c>
      <c r="AT60" s="24">
        <v>50.134764122244448</v>
      </c>
      <c r="AU60" s="24">
        <v>23.049006120253424</v>
      </c>
      <c r="AV60" s="24">
        <v>36.222065659728337</v>
      </c>
      <c r="AW60" s="26"/>
      <c r="AX60" s="26">
        <f>MAX(AK60:AV60)</f>
        <v>61.395163470709079</v>
      </c>
      <c r="AY60" s="25">
        <f>STDEV(AK60:AV60)</f>
        <v>22.1839783411952</v>
      </c>
    </row>
    <row r="61" spans="1:51" s="14" customFormat="1" x14ac:dyDescent="0.35">
      <c r="A61" s="14" t="s">
        <v>111</v>
      </c>
      <c r="B61" s="14">
        <v>2.6635332118787806E-18</v>
      </c>
      <c r="C61" s="14">
        <v>9.9629052919301098E-21</v>
      </c>
      <c r="E61" s="14">
        <v>3.2644167575074609E-23</v>
      </c>
      <c r="G61" s="15"/>
      <c r="H61" s="14">
        <f>HLOOKUP(H60,B60:G61,2)</f>
        <v>3.2644167575074609E-23</v>
      </c>
      <c r="I61" s="56">
        <f>I60*100/I59/100</f>
        <v>4.6329883710594488E-2</v>
      </c>
      <c r="J61" s="14">
        <v>7.0738194606855306E-2</v>
      </c>
      <c r="K61" s="14">
        <v>0.56313447322379329</v>
      </c>
      <c r="L61" s="14">
        <v>0.20622928168177695</v>
      </c>
      <c r="U61" s="14">
        <v>7.0738194606855306E-2</v>
      </c>
      <c r="V61" s="56">
        <f>V60*100/V59/100</f>
        <v>0.72678113097134567</v>
      </c>
      <c r="W61" s="15"/>
      <c r="X61" s="15"/>
      <c r="Y61" s="14" t="s">
        <v>111</v>
      </c>
      <c r="Z61" s="16">
        <v>5.9622137665727109E-22</v>
      </c>
      <c r="AA61" s="16">
        <v>9.3122502055691214E-23</v>
      </c>
      <c r="AB61" s="16">
        <v>5.2552755246928373E-26</v>
      </c>
      <c r="AC61" s="16"/>
      <c r="AD61" s="43"/>
      <c r="AE61" s="16"/>
      <c r="AF61" s="16"/>
      <c r="AG61" s="14">
        <f>HLOOKUP(AG60,AA60:AF61,2)</f>
        <v>5.2552755246928373E-26</v>
      </c>
      <c r="AH61" s="56">
        <f>AH60*100/AH59/100</f>
        <v>2.8035566717492192E-2</v>
      </c>
      <c r="AI61" s="43"/>
      <c r="AJ61" s="14" t="s">
        <v>111</v>
      </c>
      <c r="AK61" s="14">
        <v>3.454451212821616E-11</v>
      </c>
      <c r="AL61" s="14">
        <v>1.066783386901991E-11</v>
      </c>
      <c r="AM61" s="14">
        <v>8.3343641857220809E-11</v>
      </c>
      <c r="AN61" s="14">
        <v>1.6799855326422149E-11</v>
      </c>
      <c r="AO61" s="14">
        <v>3.6951883361242201E-2</v>
      </c>
      <c r="AP61" s="14">
        <v>6.161191698590579E-2</v>
      </c>
      <c r="AQ61" s="14">
        <v>8.9661122640195285E-3</v>
      </c>
      <c r="AR61" s="14">
        <v>3.0556023950143132E-2</v>
      </c>
      <c r="AS61" s="14">
        <v>5.196800184397071E-6</v>
      </c>
      <c r="AT61" s="14">
        <v>6.2015211443211183E-9</v>
      </c>
      <c r="AU61" s="14">
        <v>3.1608472697303077E-4</v>
      </c>
      <c r="AV61" s="14">
        <v>2.365324445867098E-6</v>
      </c>
      <c r="AX61" s="14">
        <f>HLOOKUP(AX60,AK60:AV61,2)</f>
        <v>2.365324445867098E-6</v>
      </c>
      <c r="AY61" s="56">
        <f>AY60*100/AY59/100</f>
        <v>0.63633030219677811</v>
      </c>
    </row>
    <row r="62" spans="1:51" x14ac:dyDescent="0.35">
      <c r="G62" s="9"/>
      <c r="I62" s="9"/>
      <c r="N62" s="9"/>
      <c r="O62" s="30"/>
      <c r="P62" s="14"/>
      <c r="Q62" s="14"/>
      <c r="R62" s="14"/>
      <c r="S62" s="14"/>
      <c r="T62" s="14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2" customFormat="1" ht="26" x14ac:dyDescent="0.6">
      <c r="A63" s="2" t="s">
        <v>22</v>
      </c>
      <c r="J63" s="4" t="s">
        <v>23</v>
      </c>
      <c r="K63"/>
      <c r="L63"/>
      <c r="M63"/>
      <c r="N63" s="4"/>
      <c r="O63" s="32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 s="6" t="s">
        <v>25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/>
      <c r="AV63" s="4"/>
      <c r="AW63" s="4"/>
      <c r="AX63" s="4"/>
    </row>
    <row r="64" spans="1:51" x14ac:dyDescent="0.35">
      <c r="A64" t="s">
        <v>26</v>
      </c>
      <c r="J64" s="9"/>
      <c r="K64" s="9" t="s">
        <v>4</v>
      </c>
      <c r="L64" s="9"/>
      <c r="N64" s="9"/>
      <c r="O64" s="10"/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J64" s="11"/>
      <c r="AK64" s="9" t="s">
        <v>27</v>
      </c>
      <c r="AL64" s="9"/>
      <c r="AM64" s="9"/>
      <c r="AN64" s="9"/>
      <c r="AO64" s="12" t="s">
        <v>28</v>
      </c>
      <c r="AP64" s="12"/>
      <c r="AQ64" s="12"/>
      <c r="AR64" s="12"/>
      <c r="AS64" s="13" t="s">
        <v>29</v>
      </c>
      <c r="AT64" s="13"/>
      <c r="AU64" s="13"/>
      <c r="AV64" s="13"/>
      <c r="AW64" s="9"/>
      <c r="AX64" s="9"/>
    </row>
    <row r="65" spans="1:51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J65" s="9" t="s">
        <v>12</v>
      </c>
      <c r="K65" s="9" t="s">
        <v>30</v>
      </c>
      <c r="L65" s="9" t="s">
        <v>31</v>
      </c>
      <c r="N65" s="9"/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J65" s="11"/>
      <c r="AK65" s="54" t="s">
        <v>120</v>
      </c>
      <c r="AL65" s="54" t="s">
        <v>121</v>
      </c>
      <c r="AM65" s="54" t="s">
        <v>122</v>
      </c>
      <c r="AN65" s="54" t="s">
        <v>123</v>
      </c>
      <c r="AO65" s="54" t="s">
        <v>120</v>
      </c>
      <c r="AP65" s="54" t="s">
        <v>121</v>
      </c>
      <c r="AQ65" s="54" t="s">
        <v>122</v>
      </c>
      <c r="AR65" s="54" t="s">
        <v>123</v>
      </c>
      <c r="AS65" s="54" t="s">
        <v>120</v>
      </c>
      <c r="AT65" s="54" t="s">
        <v>121</v>
      </c>
      <c r="AU65" s="54" t="s">
        <v>122</v>
      </c>
      <c r="AV65" s="54" t="s">
        <v>123</v>
      </c>
      <c r="AW65" s="9"/>
      <c r="AX65" s="9"/>
    </row>
    <row r="66" spans="1:51" x14ac:dyDescent="0.35">
      <c r="A66" s="30" t="s">
        <v>32</v>
      </c>
      <c r="B66">
        <v>39</v>
      </c>
      <c r="C66">
        <v>40</v>
      </c>
      <c r="E66">
        <v>49</v>
      </c>
      <c r="J66" s="9">
        <v>5</v>
      </c>
      <c r="K66" s="9">
        <v>5</v>
      </c>
      <c r="L66" s="9">
        <v>5</v>
      </c>
      <c r="N66" s="9"/>
      <c r="V66" s="9"/>
      <c r="W66" s="9"/>
      <c r="X66" s="9"/>
      <c r="Y66" s="31" t="s">
        <v>32</v>
      </c>
      <c r="Z66" s="11">
        <v>40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  <c r="AJ66" s="33" t="s">
        <v>32</v>
      </c>
      <c r="AK66" s="9">
        <v>5</v>
      </c>
      <c r="AL66" s="9">
        <v>5</v>
      </c>
      <c r="AM66" s="9">
        <v>5</v>
      </c>
      <c r="AN66" s="9">
        <v>5</v>
      </c>
      <c r="AO66" s="9">
        <v>5</v>
      </c>
      <c r="AP66" s="9">
        <v>5</v>
      </c>
      <c r="AQ66" s="9">
        <v>5</v>
      </c>
      <c r="AR66" s="9">
        <v>5</v>
      </c>
      <c r="AS66" s="9">
        <v>5</v>
      </c>
      <c r="AT66" s="9">
        <v>5</v>
      </c>
      <c r="AU66" s="9">
        <v>5</v>
      </c>
      <c r="AV66" s="9">
        <v>5</v>
      </c>
      <c r="AW66" s="9"/>
      <c r="AX66" s="9"/>
    </row>
    <row r="67" spans="1:51" ht="15.5" x14ac:dyDescent="0.35">
      <c r="A67" s="30" t="s">
        <v>33</v>
      </c>
      <c r="B67">
        <v>29</v>
      </c>
      <c r="C67">
        <v>35</v>
      </c>
      <c r="E67">
        <v>37</v>
      </c>
      <c r="I67" s="24">
        <f>AVERAGE(B68:G68)</f>
        <v>79.123059480202343</v>
      </c>
      <c r="J67" s="9">
        <v>3</v>
      </c>
      <c r="K67" s="9">
        <v>2</v>
      </c>
      <c r="L67" s="9">
        <v>5</v>
      </c>
      <c r="N67" s="9"/>
      <c r="V67" s="55">
        <f>AVERAGE(J68:S68)</f>
        <v>66.666666666666671</v>
      </c>
      <c r="W67" s="9"/>
      <c r="X67" s="9"/>
      <c r="Y67" s="31" t="s">
        <v>33</v>
      </c>
      <c r="Z67" s="11">
        <v>31</v>
      </c>
      <c r="AA67" s="11">
        <v>35</v>
      </c>
      <c r="AB67" s="11">
        <v>38</v>
      </c>
      <c r="AC67" s="11"/>
      <c r="AD67" s="9"/>
      <c r="AE67" s="9"/>
      <c r="AF67" s="9"/>
      <c r="AH67" s="42">
        <f>AVERAGE(Z68:AF68)</f>
        <v>74.976190476190482</v>
      </c>
      <c r="AI67" s="11"/>
      <c r="AJ67" s="33" t="s">
        <v>33</v>
      </c>
      <c r="AK67" s="9">
        <v>3</v>
      </c>
      <c r="AL67" s="9">
        <v>3</v>
      </c>
      <c r="AM67" s="9">
        <v>3</v>
      </c>
      <c r="AN67" s="9">
        <v>3</v>
      </c>
      <c r="AO67" s="9">
        <v>2</v>
      </c>
      <c r="AP67" s="9">
        <v>2</v>
      </c>
      <c r="AQ67" s="9">
        <v>2</v>
      </c>
      <c r="AR67" s="9">
        <v>2</v>
      </c>
      <c r="AS67" s="9">
        <v>5</v>
      </c>
      <c r="AT67" s="9">
        <v>5</v>
      </c>
      <c r="AU67" s="9">
        <v>5</v>
      </c>
      <c r="AV67" s="9">
        <v>5</v>
      </c>
      <c r="AW67" s="9"/>
      <c r="AX67" s="9"/>
      <c r="AY67" s="24">
        <f>AVERAGE(AK68:AV68)</f>
        <v>66.666666666666671</v>
      </c>
    </row>
    <row r="68" spans="1:51" s="24" customFormat="1" ht="15.5" x14ac:dyDescent="0.35">
      <c r="A68" s="34" t="s">
        <v>34</v>
      </c>
      <c r="B68" s="24">
        <v>74.358974358974365</v>
      </c>
      <c r="C68" s="24">
        <v>87.5</v>
      </c>
      <c r="E68" s="24">
        <v>75.510204081632651</v>
      </c>
      <c r="H68" s="25">
        <f>MAX(B68:G68)</f>
        <v>87.5</v>
      </c>
      <c r="I68" s="29">
        <f>STDEV(B68:G68)</f>
        <v>7.2774433575778454</v>
      </c>
      <c r="J68" s="24">
        <v>60</v>
      </c>
      <c r="K68" s="24">
        <v>40</v>
      </c>
      <c r="L68" s="24">
        <v>100</v>
      </c>
      <c r="U68" s="25">
        <f>MAX(J68:S68)</f>
        <v>100</v>
      </c>
      <c r="V68" s="26">
        <f>STDEV(J68:S68)</f>
        <v>30.55050463303893</v>
      </c>
      <c r="Y68" s="34" t="s">
        <v>34</v>
      </c>
      <c r="Z68" s="24">
        <v>77.5</v>
      </c>
      <c r="AA68" s="24">
        <v>71.428571428571431</v>
      </c>
      <c r="AB68" s="24">
        <v>76</v>
      </c>
      <c r="AG68" s="25">
        <f>MAX(Z68:AF68)</f>
        <v>77.5</v>
      </c>
      <c r="AH68" s="29">
        <f>STDEV(Z68:AF68)</f>
        <v>3.1625465498980567</v>
      </c>
      <c r="AJ68" s="34" t="s">
        <v>34</v>
      </c>
      <c r="AK68" s="24">
        <v>60</v>
      </c>
      <c r="AL68" s="24">
        <v>60</v>
      </c>
      <c r="AM68" s="24">
        <v>60</v>
      </c>
      <c r="AN68" s="24">
        <v>60</v>
      </c>
      <c r="AO68" s="24">
        <v>40</v>
      </c>
      <c r="AP68" s="24">
        <v>40</v>
      </c>
      <c r="AQ68" s="24">
        <v>40</v>
      </c>
      <c r="AR68" s="24">
        <v>40</v>
      </c>
      <c r="AS68" s="24">
        <v>100</v>
      </c>
      <c r="AT68" s="24">
        <v>100</v>
      </c>
      <c r="AU68" s="24">
        <v>100</v>
      </c>
      <c r="AV68" s="24">
        <v>100</v>
      </c>
      <c r="AX68" s="26">
        <f>MAX(AK68:AV68)</f>
        <v>100</v>
      </c>
      <c r="AY68" s="25">
        <f>STDEV(AK68:AV68)</f>
        <v>26.05355789115718</v>
      </c>
    </row>
    <row r="69" spans="1:51" x14ac:dyDescent="0.35">
      <c r="A69" t="s">
        <v>119</v>
      </c>
      <c r="B69" s="52" t="str">
        <f>IF(B68&lt;(50+(1.654*50)/SQRT(B66)),"n.s.","")</f>
        <v/>
      </c>
      <c r="C69" s="52" t="str">
        <f>IF(C68&lt;(50+(1.654*50)/SQRT(C66)),"n.s.","")</f>
        <v/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9.1976263372358105E-2</v>
      </c>
      <c r="J69" s="52" t="str">
        <f>IF(J68&lt;(50+(1.654*50)/SQRT(J66)),"n.s.","")</f>
        <v>n.s.</v>
      </c>
      <c r="K69" s="52" t="str">
        <f>IF(K68&lt;(50+(1.654*50)/SQRT(K66)),"n.s.","")</f>
        <v>n.s.</v>
      </c>
      <c r="L69" s="52" t="str">
        <f>IF(L68&lt;(50+(1.654*50)/SQRT(L66)),"n.s.","")</f>
        <v/>
      </c>
      <c r="U69" s="14" t="str">
        <f>HLOOKUP(U68,J68:S69,2)</f>
        <v/>
      </c>
      <c r="V69" s="56">
        <f>V68*100/V67/100</f>
        <v>0.45825756949558394</v>
      </c>
      <c r="Y69" t="s">
        <v>119</v>
      </c>
      <c r="Z69" s="52" t="str">
        <f>IF(Z68&lt;(50+(1.654*50)/SQRT(Z66)),"n.s.","")</f>
        <v/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4.2180678023410093E-2</v>
      </c>
      <c r="AJ69" t="s">
        <v>119</v>
      </c>
      <c r="AK69" s="52" t="str">
        <f>IF(AK68&lt;(50+(1.654*50)/SQRT(AK66)),"n.s.","")</f>
        <v>n.s.</v>
      </c>
      <c r="AL69" s="52" t="str">
        <f t="shared" ref="AL69:AV69" si="3">IF(AL68&lt;(50+(1.654*50)/SQRT(AL66)),"n.s.","")</f>
        <v>n.s.</v>
      </c>
      <c r="AM69" s="52" t="str">
        <f t="shared" si="3"/>
        <v>n.s.</v>
      </c>
      <c r="AN69" s="52" t="str">
        <f t="shared" si="3"/>
        <v>n.s.</v>
      </c>
      <c r="AO69" s="52" t="str">
        <f t="shared" si="3"/>
        <v>n.s.</v>
      </c>
      <c r="AP69" s="52" t="str">
        <f t="shared" si="3"/>
        <v>n.s.</v>
      </c>
      <c r="AQ69" s="52" t="str">
        <f t="shared" si="3"/>
        <v>n.s.</v>
      </c>
      <c r="AR69" s="52" t="str">
        <f t="shared" si="3"/>
        <v>n.s.</v>
      </c>
      <c r="AS69" s="52" t="str">
        <f t="shared" si="3"/>
        <v/>
      </c>
      <c r="AT69" s="52" t="str">
        <f t="shared" si="3"/>
        <v/>
      </c>
      <c r="AU69" s="52" t="str">
        <f t="shared" si="3"/>
        <v/>
      </c>
      <c r="AV69" s="52" t="str">
        <f t="shared" si="3"/>
        <v/>
      </c>
      <c r="AX69" s="14" t="str">
        <f>HLOOKUP(AX68,AK68:AV69,2)</f>
        <v/>
      </c>
      <c r="AY69" s="56">
        <f>AY68*100/AY67/100</f>
        <v>0.39080336836735768</v>
      </c>
    </row>
    <row r="75" spans="1:51" x14ac:dyDescent="0.35">
      <c r="A75" t="s">
        <v>73</v>
      </c>
    </row>
    <row r="76" spans="1:51" s="2" customFormat="1" ht="26" x14ac:dyDescent="0.6">
      <c r="A76" s="1" t="s">
        <v>0</v>
      </c>
      <c r="B76" s="1"/>
      <c r="C76" s="1"/>
      <c r="D76" s="1"/>
      <c r="E76" s="1"/>
      <c r="F76" s="1"/>
      <c r="G76" s="1"/>
      <c r="J76" s="3" t="s">
        <v>1</v>
      </c>
      <c r="K76" s="1"/>
      <c r="L76" s="1"/>
      <c r="M76" s="1"/>
      <c r="N76" s="1"/>
      <c r="O76" s="1"/>
      <c r="P76" s="1"/>
      <c r="Q76" s="1"/>
      <c r="R76" s="1"/>
      <c r="S76" s="1"/>
      <c r="V76" s="4"/>
      <c r="W76" s="4"/>
      <c r="X76" s="4"/>
      <c r="Y76" s="5" t="s">
        <v>2</v>
      </c>
      <c r="Z76" s="1"/>
      <c r="AA76" s="1"/>
      <c r="AB76" s="5"/>
      <c r="AC76" s="5"/>
      <c r="AD76" s="5"/>
      <c r="AE76" s="5"/>
      <c r="AF76" s="5"/>
      <c r="AH76" s="6"/>
      <c r="AJ76" s="5" t="s">
        <v>3</v>
      </c>
      <c r="AK76" s="7"/>
      <c r="AL76" s="7"/>
      <c r="AM76" s="8"/>
      <c r="AN76" s="8"/>
      <c r="AO76" s="8"/>
      <c r="AP76" s="1"/>
      <c r="AQ76" s="1"/>
      <c r="AR76" s="3"/>
      <c r="AS76" s="3"/>
      <c r="AT76" s="3"/>
      <c r="AU76" s="3"/>
      <c r="AV76" s="3"/>
      <c r="AW76" s="4"/>
      <c r="AX76" s="4"/>
    </row>
    <row r="77" spans="1:51" x14ac:dyDescent="0.35">
      <c r="A77" t="s">
        <v>117</v>
      </c>
      <c r="G77" s="9"/>
      <c r="J77" s="9"/>
      <c r="K77" s="9" t="s">
        <v>4</v>
      </c>
      <c r="O77" s="10"/>
      <c r="V77" s="9"/>
      <c r="W77" s="9"/>
      <c r="X77" s="9"/>
      <c r="AB77" s="11"/>
      <c r="AC77" s="11"/>
      <c r="AD77" s="11"/>
      <c r="AE77" s="11"/>
      <c r="AF77" s="11"/>
      <c r="AH77" s="11"/>
      <c r="AI77" s="11"/>
      <c r="AJ77" s="9"/>
      <c r="AK77" s="9" t="s">
        <v>27</v>
      </c>
      <c r="AL77" s="9"/>
      <c r="AM77" s="9"/>
      <c r="AN77" s="9"/>
      <c r="AO77" s="12" t="s">
        <v>28</v>
      </c>
      <c r="AP77" s="12"/>
      <c r="AQ77" s="12"/>
      <c r="AR77" s="12"/>
      <c r="AS77" s="13" t="s">
        <v>29</v>
      </c>
      <c r="AT77" s="13"/>
      <c r="AU77" s="13"/>
      <c r="AV77" s="13"/>
      <c r="AW77" s="9"/>
      <c r="AX77" s="9"/>
    </row>
    <row r="78" spans="1:51" x14ac:dyDescent="0.35">
      <c r="A78" t="s">
        <v>5</v>
      </c>
      <c r="B78" t="s">
        <v>6</v>
      </c>
      <c r="C78" t="s">
        <v>7</v>
      </c>
      <c r="D78" t="s">
        <v>8</v>
      </c>
      <c r="E78" t="s">
        <v>9</v>
      </c>
      <c r="F78" t="s">
        <v>10</v>
      </c>
      <c r="G78" t="s">
        <v>11</v>
      </c>
      <c r="J78" s="9" t="s">
        <v>12</v>
      </c>
      <c r="K78" s="9" t="s">
        <v>13</v>
      </c>
      <c r="L78" s="9" t="s">
        <v>14</v>
      </c>
      <c r="O78" s="10"/>
      <c r="V78" s="9"/>
      <c r="W78" s="9"/>
      <c r="X78" s="9"/>
      <c r="Y78" s="11" t="s">
        <v>5</v>
      </c>
      <c r="Z78" s="11" t="s">
        <v>15</v>
      </c>
      <c r="AA78" s="11" t="s">
        <v>16</v>
      </c>
      <c r="AB78" s="11" t="s">
        <v>17</v>
      </c>
      <c r="AC78" s="11" t="s">
        <v>18</v>
      </c>
      <c r="AD78" s="11"/>
      <c r="AE78" s="11"/>
      <c r="AF78" s="11"/>
      <c r="AH78" s="11"/>
      <c r="AI78" s="11"/>
      <c r="AJ78" s="9" t="s">
        <v>5</v>
      </c>
      <c r="AK78" s="54" t="s">
        <v>120</v>
      </c>
      <c r="AL78" s="54" t="s">
        <v>121</v>
      </c>
      <c r="AM78" s="54" t="s">
        <v>122</v>
      </c>
      <c r="AN78" s="54" t="s">
        <v>123</v>
      </c>
      <c r="AO78" s="54" t="s">
        <v>120</v>
      </c>
      <c r="AP78" s="54" t="s">
        <v>121</v>
      </c>
      <c r="AQ78" s="54" t="s">
        <v>122</v>
      </c>
      <c r="AR78" s="54" t="s">
        <v>123</v>
      </c>
      <c r="AS78" s="54" t="s">
        <v>120</v>
      </c>
      <c r="AT78" s="54" t="s">
        <v>121</v>
      </c>
      <c r="AU78" s="54" t="s">
        <v>122</v>
      </c>
      <c r="AV78" s="54" t="s">
        <v>123</v>
      </c>
      <c r="AW78" s="9"/>
      <c r="AX78" s="9"/>
    </row>
    <row r="79" spans="1:51" x14ac:dyDescent="0.35">
      <c r="A79" t="s">
        <v>19</v>
      </c>
      <c r="B79" s="84">
        <v>-0.11692814449312837</v>
      </c>
      <c r="C79" s="14"/>
      <c r="D79" s="14"/>
      <c r="E79" s="14"/>
      <c r="F79" s="14"/>
      <c r="G79" s="14"/>
      <c r="H79" s="84">
        <f>MAX(B79:G79)</f>
        <v>-0.11692814449312837</v>
      </c>
      <c r="J79" s="15">
        <v>-0.1433982777593569</v>
      </c>
      <c r="K79" s="15">
        <v>-0.18053881362835</v>
      </c>
      <c r="L79" s="15">
        <v>-0.10383045519355996</v>
      </c>
      <c r="O79" s="10"/>
      <c r="V79" s="9"/>
      <c r="W79" s="9"/>
      <c r="X79" s="9"/>
      <c r="Y79" s="11" t="s">
        <v>19</v>
      </c>
      <c r="Z79" s="84">
        <v>-0.11692814449312837</v>
      </c>
      <c r="AA79" s="84">
        <v>-0.11692814449312837</v>
      </c>
      <c r="AB79" s="16"/>
      <c r="AC79" s="16"/>
      <c r="AD79" s="11"/>
      <c r="AE79" s="11"/>
      <c r="AF79" s="11"/>
      <c r="AG79" s="84">
        <f>MAX(Z79:AF79)</f>
        <v>-0.11692814449312837</v>
      </c>
      <c r="AH79" s="11"/>
      <c r="AI79" s="11"/>
      <c r="AJ79" s="9" t="s">
        <v>19</v>
      </c>
      <c r="AK79" s="15">
        <v>0.24311391262525942</v>
      </c>
      <c r="AL79" s="15">
        <v>-0.35715710260685102</v>
      </c>
      <c r="AM79" s="15">
        <v>-0.1433982777593569</v>
      </c>
      <c r="AN79" s="15">
        <v>-0.1433982777593569</v>
      </c>
      <c r="AO79" s="15">
        <v>0.23678465016706265</v>
      </c>
      <c r="AP79" s="15">
        <v>-0.39883256404643724</v>
      </c>
      <c r="AQ79" s="15">
        <v>-0.18053881362835</v>
      </c>
      <c r="AR79" s="15">
        <v>-0.18053881362835</v>
      </c>
      <c r="AS79" s="15">
        <v>0.24512231433533191</v>
      </c>
      <c r="AT79" s="15">
        <v>-0.31948387356866104</v>
      </c>
      <c r="AU79" s="15">
        <v>-0.10383045519355996</v>
      </c>
      <c r="AV79" s="15">
        <v>-0.10383045519355996</v>
      </c>
      <c r="AW79" s="9"/>
      <c r="AX79" s="9"/>
    </row>
    <row r="80" spans="1:51" s="17" customFormat="1" ht="15.5" x14ac:dyDescent="0.35">
      <c r="A80" s="17" t="s">
        <v>20</v>
      </c>
      <c r="B80" s="18">
        <v>1.3672190974605905E-2</v>
      </c>
      <c r="C80" s="18"/>
      <c r="D80" s="18"/>
      <c r="E80" s="18"/>
      <c r="F80" s="18"/>
      <c r="G80" s="18"/>
      <c r="H80" s="93"/>
      <c r="J80" s="19">
        <v>2.0563066064349673E-2</v>
      </c>
      <c r="K80" s="19">
        <v>3.2594263226332097E-2</v>
      </c>
      <c r="L80" s="19">
        <v>1.0780763425701863E-2</v>
      </c>
      <c r="O80" s="20"/>
      <c r="V80" s="55">
        <f>AVERAGE(J81:S81)</f>
        <v>2.1312697572127881</v>
      </c>
      <c r="W80" s="21"/>
      <c r="X80" s="21"/>
      <c r="Y80" s="22" t="s">
        <v>20</v>
      </c>
      <c r="Z80" s="23">
        <v>1.3672190974605905E-2</v>
      </c>
      <c r="AA80" s="23">
        <v>1.3672190974605905E-2</v>
      </c>
      <c r="AB80" s="23"/>
      <c r="AC80" s="23"/>
      <c r="AD80" s="22"/>
      <c r="AE80" s="22"/>
      <c r="AF80" s="22"/>
      <c r="AG80" s="93"/>
      <c r="AH80" s="42">
        <f>AVERAGE(Z81:AF81)</f>
        <v>1.3672190974605904</v>
      </c>
      <c r="AI80" s="22"/>
      <c r="AJ80" s="21" t="s">
        <v>20</v>
      </c>
      <c r="AK80" s="19">
        <v>5.9104374511962272E-2</v>
      </c>
      <c r="AL80" s="19">
        <v>0.12756119594252072</v>
      </c>
      <c r="AM80" s="19">
        <v>2.0563066064349673E-2</v>
      </c>
      <c r="AN80" s="19">
        <v>2.0563066064349673E-2</v>
      </c>
      <c r="AO80" s="19">
        <v>5.6066970554738242E-2</v>
      </c>
      <c r="AP80" s="19">
        <v>0.15906741414385547</v>
      </c>
      <c r="AQ80" s="19">
        <v>3.2594263226332097E-2</v>
      </c>
      <c r="AR80" s="19">
        <v>3.2594263226332097E-2</v>
      </c>
      <c r="AS80" s="19">
        <v>6.0084948985109264E-2</v>
      </c>
      <c r="AT80" s="19">
        <v>0.10206994547043619</v>
      </c>
      <c r="AU80" s="19">
        <v>1.0780763425701863E-2</v>
      </c>
      <c r="AV80" s="19">
        <v>1.0780763425701863E-2</v>
      </c>
      <c r="AW80" s="21"/>
      <c r="AX80" s="21"/>
      <c r="AY80" s="55">
        <f>AVERAGE(AK81:AV81)</f>
        <v>5.7652586253449103</v>
      </c>
    </row>
    <row r="81" spans="1:51" s="25" customFormat="1" ht="15.5" x14ac:dyDescent="0.35">
      <c r="A81" s="24" t="s">
        <v>21</v>
      </c>
      <c r="B81" s="24">
        <v>1.3672190974605904</v>
      </c>
      <c r="C81" s="24"/>
      <c r="D81" s="24"/>
      <c r="E81" s="24"/>
      <c r="F81" s="24"/>
      <c r="G81" s="24"/>
      <c r="H81" s="67">
        <f>MAX(B81:G81)</f>
        <v>1.3672190974605904</v>
      </c>
      <c r="I81" s="29"/>
      <c r="J81" s="24">
        <v>2.0563066064349673</v>
      </c>
      <c r="K81" s="24">
        <v>3.2594263226332099</v>
      </c>
      <c r="L81" s="24">
        <v>1.0780763425701863</v>
      </c>
      <c r="N81" s="26"/>
      <c r="O81" s="27"/>
      <c r="U81" s="25">
        <f>MAX(J81:S81)</f>
        <v>3.2594263226332099</v>
      </c>
      <c r="V81" s="60">
        <f>STDEV(J81:S81)</f>
        <v>1.0926053905052551</v>
      </c>
      <c r="W81" s="26"/>
      <c r="X81" s="26"/>
      <c r="Z81" s="24">
        <v>1.3672190974605904</v>
      </c>
      <c r="AA81" s="24">
        <v>1.3672190974605904</v>
      </c>
      <c r="AB81" s="24"/>
      <c r="AC81" s="24"/>
      <c r="AD81" s="28"/>
      <c r="AE81" s="29"/>
      <c r="AF81" s="29"/>
      <c r="AG81" s="88">
        <f>MAX(Z81:AF81)</f>
        <v>1.3672190974605904</v>
      </c>
      <c r="AH81" s="29">
        <f>STDEV(Z81:AF81)</f>
        <v>0</v>
      </c>
      <c r="AI81" s="29"/>
      <c r="AJ81" s="26" t="s">
        <v>21</v>
      </c>
      <c r="AK81" s="24">
        <v>5.910437451196227</v>
      </c>
      <c r="AL81" s="24">
        <v>12.756119594252072</v>
      </c>
      <c r="AM81" s="24">
        <v>2.0563066064349673</v>
      </c>
      <c r="AN81" s="24">
        <v>2.0563066064349673</v>
      </c>
      <c r="AO81" s="24">
        <v>5.6066970554738242</v>
      </c>
      <c r="AP81" s="24">
        <v>15.906741414385547</v>
      </c>
      <c r="AQ81" s="24">
        <v>3.2594263226332099</v>
      </c>
      <c r="AR81" s="24">
        <v>3.2594263226332099</v>
      </c>
      <c r="AS81" s="24">
        <v>6.0084948985109268</v>
      </c>
      <c r="AT81" s="24">
        <v>10.206994547043619</v>
      </c>
      <c r="AU81" s="24">
        <v>1.0780763425701863</v>
      </c>
      <c r="AV81" s="24">
        <v>1.0780763425701863</v>
      </c>
      <c r="AW81" s="26"/>
      <c r="AX81" s="26">
        <f>MAX(AK81:AV81)</f>
        <v>15.906741414385547</v>
      </c>
      <c r="AY81" s="60">
        <f>STDEV(AK81:AV81)</f>
        <v>4.8200962599997439</v>
      </c>
    </row>
    <row r="82" spans="1:51" x14ac:dyDescent="0.35">
      <c r="A82" t="s">
        <v>111</v>
      </c>
      <c r="B82" s="14">
        <v>0.15986369580387219</v>
      </c>
      <c r="C82" s="14"/>
      <c r="D82" s="14"/>
      <c r="E82" s="14"/>
      <c r="F82" s="14"/>
      <c r="G82" s="14"/>
      <c r="H82" s="85">
        <f>HLOOKUP(H81,B81:G82,2)</f>
        <v>0.15986369580387219</v>
      </c>
      <c r="I82" s="9"/>
      <c r="J82" s="14">
        <v>9.9627744155110276E-2</v>
      </c>
      <c r="K82" s="14">
        <v>3.756759005572425E-2</v>
      </c>
      <c r="L82" s="14">
        <v>0.23430360396392941</v>
      </c>
      <c r="N82" s="9"/>
      <c r="O82" s="30"/>
      <c r="P82" s="14"/>
      <c r="Q82" s="14"/>
      <c r="R82" s="14"/>
      <c r="S82" s="14"/>
      <c r="T82" s="14"/>
      <c r="U82" s="14">
        <f>HLOOKUP(U81,J81:L82,2)</f>
        <v>3.756759005572425E-2</v>
      </c>
      <c r="V82" s="61">
        <f>V81*100/V80/100</f>
        <v>0.51265466832979989</v>
      </c>
      <c r="W82" s="15"/>
      <c r="X82" s="15"/>
      <c r="Y82" t="s">
        <v>111</v>
      </c>
      <c r="Z82" s="14">
        <v>0.15986369580387219</v>
      </c>
      <c r="AA82" s="14">
        <v>0.23036192687776172</v>
      </c>
      <c r="AB82" s="14"/>
      <c r="AC82" s="14"/>
      <c r="AD82" s="31"/>
      <c r="AE82" s="16"/>
      <c r="AF82" s="16"/>
      <c r="AG82" s="14">
        <f>HLOOKUP(AG81,Z81:AF82,2)</f>
        <v>0.23036192687776172</v>
      </c>
      <c r="AH82" s="56">
        <f>AH81*100/AH80/100</f>
        <v>0</v>
      </c>
      <c r="AI82" s="31"/>
      <c r="AJ82" s="9" t="s">
        <v>111</v>
      </c>
      <c r="AK82" s="14">
        <v>3.1084947134699713E-3</v>
      </c>
      <c r="AL82" s="14">
        <v>1.5910285771195666E-4</v>
      </c>
      <c r="AM82" s="14">
        <v>8.31425772032202E-2</v>
      </c>
      <c r="AN82" s="14">
        <v>8.31425772032202E-2</v>
      </c>
      <c r="AO82" s="14">
        <v>4.0080875179065037E-3</v>
      </c>
      <c r="AP82" s="14">
        <v>2.0900428320201741E-5</v>
      </c>
      <c r="AQ82" s="14">
        <v>2.8651820268600421E-2</v>
      </c>
      <c r="AR82" s="14">
        <v>2.8651820268600421E-2</v>
      </c>
      <c r="AS82" s="14">
        <v>2.8637525358529161E-3</v>
      </c>
      <c r="AT82" s="14">
        <v>7.9562724659544603E-4</v>
      </c>
      <c r="AU82" s="14">
        <v>0.21074622466672313</v>
      </c>
      <c r="AV82" s="14">
        <v>0.21074622466672313</v>
      </c>
      <c r="AW82" s="15"/>
      <c r="AX82" s="14">
        <f>HLOOKUP(AX81,AK81:AV82,2)</f>
        <v>2.0900428320201741E-5</v>
      </c>
      <c r="AY82" s="61">
        <f>AY81*100/AY80/100</f>
        <v>0.83605898247303312</v>
      </c>
    </row>
    <row r="83" spans="1:51" x14ac:dyDescent="0.35">
      <c r="G83" s="9"/>
      <c r="I83" s="9"/>
      <c r="N83" s="9"/>
      <c r="O83" s="30"/>
      <c r="P83" s="14"/>
      <c r="Q83" s="14"/>
      <c r="R83" s="14"/>
      <c r="S83" s="14"/>
      <c r="T83" s="14"/>
      <c r="U83" s="14"/>
      <c r="V83" s="15"/>
      <c r="W83" s="15"/>
      <c r="X83" s="15"/>
      <c r="Z83" s="11"/>
      <c r="AA83" s="11"/>
      <c r="AB83" s="11"/>
      <c r="AC83" s="11"/>
      <c r="AD83" s="31"/>
      <c r="AE83" s="16"/>
      <c r="AF83" s="16"/>
      <c r="AH83" s="11"/>
      <c r="AI83" s="31"/>
      <c r="AJ83" s="16"/>
      <c r="AK83" s="16"/>
      <c r="AL83" s="16"/>
      <c r="AM83" s="16"/>
      <c r="AN83" s="15"/>
      <c r="AO83" s="9"/>
      <c r="AP83" s="15"/>
      <c r="AQ83" s="15"/>
      <c r="AR83" s="15"/>
      <c r="AS83" s="15"/>
      <c r="AT83" s="15"/>
      <c r="AU83" s="15"/>
      <c r="AV83" s="15"/>
      <c r="AW83" s="15"/>
      <c r="AX83" s="15"/>
      <c r="AY83" s="15"/>
    </row>
    <row r="84" spans="1:51" s="2" customFormat="1" ht="26" x14ac:dyDescent="0.6">
      <c r="A84" s="2" t="s">
        <v>22</v>
      </c>
      <c r="J84" s="4" t="s">
        <v>147</v>
      </c>
      <c r="K84"/>
      <c r="L84"/>
      <c r="M84"/>
      <c r="N84" s="4"/>
      <c r="O84" s="32"/>
      <c r="V84" s="4"/>
      <c r="W84" s="4"/>
      <c r="X84" s="4"/>
      <c r="Y84" s="6" t="s">
        <v>24</v>
      </c>
      <c r="Z84" s="6"/>
      <c r="AA84" s="6"/>
      <c r="AB84" s="6"/>
      <c r="AC84" s="6"/>
      <c r="AD84" s="4"/>
      <c r="AE84" s="4"/>
      <c r="AF84" s="4"/>
      <c r="AH84" s="6"/>
      <c r="AI84" s="6"/>
      <c r="AJ84" s="6" t="s">
        <v>148</v>
      </c>
      <c r="AK84" s="9"/>
      <c r="AL84" s="9"/>
      <c r="AM84" s="9"/>
      <c r="AN84" s="9"/>
      <c r="AO84" s="9"/>
      <c r="AP84" s="9"/>
      <c r="AQ84" s="9"/>
      <c r="AR84" s="9"/>
      <c r="AS84" s="9"/>
      <c r="AT84" s="9"/>
      <c r="AU84"/>
      <c r="AV84" s="4"/>
      <c r="AW84" s="4"/>
      <c r="AX84" s="4"/>
    </row>
    <row r="85" spans="1:51" x14ac:dyDescent="0.35">
      <c r="A85" t="s">
        <v>26</v>
      </c>
      <c r="J85" s="9"/>
      <c r="K85" s="9" t="s">
        <v>4</v>
      </c>
      <c r="L85" s="9"/>
      <c r="N85" s="9"/>
      <c r="O85" s="10"/>
      <c r="V85" s="9"/>
      <c r="W85" s="9"/>
      <c r="X85" s="9"/>
      <c r="Y85" s="11" t="s">
        <v>26</v>
      </c>
      <c r="Z85" s="11"/>
      <c r="AA85" s="11"/>
      <c r="AB85" s="11"/>
      <c r="AC85" s="11"/>
      <c r="AD85" s="9"/>
      <c r="AE85" s="9"/>
      <c r="AF85" s="9"/>
      <c r="AH85" s="16"/>
      <c r="AI85" s="11"/>
      <c r="AJ85" s="11"/>
      <c r="AK85" s="9" t="s">
        <v>27</v>
      </c>
      <c r="AL85" s="9"/>
      <c r="AM85" s="9"/>
      <c r="AN85" s="9"/>
      <c r="AO85" s="12" t="s">
        <v>28</v>
      </c>
      <c r="AP85" s="12"/>
      <c r="AQ85" s="12"/>
      <c r="AR85" s="12"/>
      <c r="AS85" s="13" t="s">
        <v>29</v>
      </c>
      <c r="AT85" s="13"/>
      <c r="AU85" s="13"/>
      <c r="AV85" s="13"/>
      <c r="AW85" s="9"/>
      <c r="AX85" s="9"/>
    </row>
    <row r="86" spans="1:51" x14ac:dyDescent="0.35">
      <c r="B86" t="s">
        <v>6</v>
      </c>
      <c r="C86" t="s">
        <v>7</v>
      </c>
      <c r="D86" t="s">
        <v>8</v>
      </c>
      <c r="E86" t="s">
        <v>9</v>
      </c>
      <c r="F86" t="s">
        <v>35</v>
      </c>
      <c r="G86" t="s">
        <v>11</v>
      </c>
      <c r="J86" s="9" t="s">
        <v>12</v>
      </c>
      <c r="K86" s="9" t="s">
        <v>30</v>
      </c>
      <c r="L86" s="9" t="s">
        <v>31</v>
      </c>
      <c r="N86" s="9"/>
      <c r="V86" s="9"/>
      <c r="W86" s="9"/>
      <c r="X86" s="9"/>
      <c r="Y86" s="11"/>
      <c r="Z86" s="11" t="s">
        <v>15</v>
      </c>
      <c r="AA86" s="11" t="s">
        <v>16</v>
      </c>
      <c r="AB86" s="11" t="s">
        <v>17</v>
      </c>
      <c r="AC86" s="11" t="s">
        <v>18</v>
      </c>
      <c r="AD86" s="9"/>
      <c r="AE86" s="9"/>
      <c r="AF86" s="9"/>
      <c r="AH86" s="16"/>
      <c r="AI86" s="11"/>
      <c r="AJ86" s="11"/>
      <c r="AK86" s="54" t="s">
        <v>120</v>
      </c>
      <c r="AL86" s="54" t="s">
        <v>121</v>
      </c>
      <c r="AM86" s="54" t="s">
        <v>122</v>
      </c>
      <c r="AN86" s="54" t="s">
        <v>123</v>
      </c>
      <c r="AO86" s="54" t="s">
        <v>120</v>
      </c>
      <c r="AP86" s="54" t="s">
        <v>121</v>
      </c>
      <c r="AQ86" s="54" t="s">
        <v>122</v>
      </c>
      <c r="AR86" s="54" t="s">
        <v>123</v>
      </c>
      <c r="AS86" s="54" t="s">
        <v>120</v>
      </c>
      <c r="AT86" s="54" t="s">
        <v>121</v>
      </c>
      <c r="AU86" s="54" t="s">
        <v>122</v>
      </c>
      <c r="AV86" s="54" t="s">
        <v>123</v>
      </c>
      <c r="AW86" s="9"/>
      <c r="AX86" s="9"/>
    </row>
    <row r="87" spans="1:51" x14ac:dyDescent="0.35">
      <c r="A87" s="30" t="s">
        <v>32</v>
      </c>
      <c r="B87">
        <v>105</v>
      </c>
      <c r="J87" s="9">
        <v>132</v>
      </c>
      <c r="K87" s="9">
        <v>132</v>
      </c>
      <c r="L87" s="9">
        <v>131</v>
      </c>
      <c r="N87" s="9"/>
      <c r="V87" s="9"/>
      <c r="W87" s="9"/>
      <c r="X87" s="9"/>
      <c r="Y87" s="31" t="s">
        <v>32</v>
      </c>
      <c r="Z87" s="11">
        <v>105</v>
      </c>
      <c r="AA87" s="11">
        <v>105</v>
      </c>
      <c r="AB87" s="11"/>
      <c r="AC87" s="11"/>
      <c r="AD87" s="9"/>
      <c r="AE87" s="9"/>
      <c r="AF87" s="9"/>
      <c r="AH87" s="11"/>
      <c r="AI87" s="11"/>
      <c r="AJ87" s="33" t="s">
        <v>32</v>
      </c>
      <c r="AK87" s="9">
        <v>131</v>
      </c>
      <c r="AL87" s="9">
        <v>106</v>
      </c>
      <c r="AM87" s="9">
        <v>132</v>
      </c>
      <c r="AN87" s="9">
        <v>132</v>
      </c>
      <c r="AO87" s="9">
        <v>132</v>
      </c>
      <c r="AP87" s="9">
        <v>105</v>
      </c>
      <c r="AQ87" s="9">
        <v>132</v>
      </c>
      <c r="AR87" s="9">
        <v>132</v>
      </c>
      <c r="AS87" s="9">
        <v>130</v>
      </c>
      <c r="AT87" s="9">
        <v>106</v>
      </c>
      <c r="AU87" s="9">
        <v>131</v>
      </c>
      <c r="AV87" s="9">
        <v>131</v>
      </c>
      <c r="AW87" s="9"/>
      <c r="AX87" s="9"/>
    </row>
    <row r="88" spans="1:51" ht="15.5" x14ac:dyDescent="0.35">
      <c r="A88" s="30" t="s">
        <v>33</v>
      </c>
      <c r="B88">
        <v>54</v>
      </c>
      <c r="J88" s="9">
        <v>68</v>
      </c>
      <c r="K88" s="9">
        <v>70</v>
      </c>
      <c r="L88" s="9">
        <v>65</v>
      </c>
      <c r="N88" s="9"/>
      <c r="V88" s="55">
        <f>AVERAGE(J89:S89)</f>
        <v>51.387925052047194</v>
      </c>
      <c r="W88" s="9"/>
      <c r="X88" s="9"/>
      <c r="Y88" s="31" t="s">
        <v>33</v>
      </c>
      <c r="Z88" s="11">
        <v>54</v>
      </c>
      <c r="AA88" s="11">
        <v>54</v>
      </c>
      <c r="AB88" s="11"/>
      <c r="AC88" s="11"/>
      <c r="AD88" s="9"/>
      <c r="AE88" s="9"/>
      <c r="AF88" s="9"/>
      <c r="AH88" s="42">
        <f>AVERAGE(Z89:AF89)</f>
        <v>51.428571428571431</v>
      </c>
      <c r="AI88" s="11"/>
      <c r="AJ88" s="33" t="s">
        <v>33</v>
      </c>
      <c r="AK88" s="9">
        <v>69</v>
      </c>
      <c r="AL88" s="9">
        <v>66</v>
      </c>
      <c r="AM88" s="9">
        <v>68</v>
      </c>
      <c r="AN88" s="9">
        <v>68</v>
      </c>
      <c r="AO88" s="9">
        <v>66</v>
      </c>
      <c r="AP88" s="9">
        <v>62</v>
      </c>
      <c r="AQ88" s="9">
        <v>70</v>
      </c>
      <c r="AR88" s="9">
        <v>70</v>
      </c>
      <c r="AS88" s="9">
        <v>71</v>
      </c>
      <c r="AT88" s="9">
        <v>61</v>
      </c>
      <c r="AU88" s="9">
        <v>65</v>
      </c>
      <c r="AV88" s="9">
        <v>65</v>
      </c>
      <c r="AW88" s="9"/>
      <c r="AX88" s="9"/>
      <c r="AY88" s="55">
        <f>AVERAGE(AK89:AV89)</f>
        <v>53.706135871266213</v>
      </c>
    </row>
    <row r="89" spans="1:51" s="24" customFormat="1" ht="15.5" x14ac:dyDescent="0.35">
      <c r="A89" s="34" t="s">
        <v>34</v>
      </c>
      <c r="B89" s="24">
        <v>51.428571428571431</v>
      </c>
      <c r="H89" s="25">
        <f>MAX(B89:G89)</f>
        <v>51.428571428571431</v>
      </c>
      <c r="J89" s="24">
        <v>51.515151515151516</v>
      </c>
      <c r="K89" s="24">
        <v>53.030303030303031</v>
      </c>
      <c r="L89" s="24">
        <v>49.618320610687022</v>
      </c>
      <c r="U89" s="25">
        <f>MAX(J89:S89)</f>
        <v>53.030303030303031</v>
      </c>
      <c r="V89" s="60">
        <f>STDEV(J89:S89)</f>
        <v>1.7095455354063276</v>
      </c>
      <c r="Y89" s="34" t="s">
        <v>34</v>
      </c>
      <c r="Z89" s="24">
        <v>51.428571428571431</v>
      </c>
      <c r="AA89" s="24">
        <v>51.428571428571431</v>
      </c>
      <c r="AG89" s="25">
        <f>MAX(Z89:AF89)</f>
        <v>51.428571428571431</v>
      </c>
      <c r="AH89" s="29">
        <f>STDEV(Z89:AF89)</f>
        <v>0</v>
      </c>
      <c r="AJ89" s="34" t="s">
        <v>34</v>
      </c>
      <c r="AK89" s="24">
        <v>52.671755725190842</v>
      </c>
      <c r="AL89" s="24">
        <v>62.264150943396224</v>
      </c>
      <c r="AM89" s="24">
        <v>51.515151515151516</v>
      </c>
      <c r="AN89" s="24">
        <v>51.515151515151516</v>
      </c>
      <c r="AO89" s="24">
        <v>50</v>
      </c>
      <c r="AP89" s="24">
        <v>59.047619047619051</v>
      </c>
      <c r="AQ89" s="24">
        <v>53.030303030303031</v>
      </c>
      <c r="AR89" s="24">
        <v>53.030303030303031</v>
      </c>
      <c r="AS89" s="24">
        <v>54.615384615384613</v>
      </c>
      <c r="AT89" s="24">
        <v>57.547169811320757</v>
      </c>
      <c r="AU89" s="24">
        <v>49.618320610687022</v>
      </c>
      <c r="AV89" s="24">
        <v>49.618320610687022</v>
      </c>
      <c r="AX89" s="26">
        <f>MAX(AK89:AV89)</f>
        <v>62.264150943396224</v>
      </c>
      <c r="AY89" s="60">
        <f>STDEV(AK89:AV89)</f>
        <v>4.001039831353542</v>
      </c>
    </row>
    <row r="90" spans="1:51" x14ac:dyDescent="0.35">
      <c r="A90" t="s">
        <v>119</v>
      </c>
      <c r="B90" s="52" t="str">
        <f>IF(B89&lt;(50+(1.654*50)/SQRT(B87)),"n.s.","")</f>
        <v>n.s.</v>
      </c>
      <c r="G90" s="9"/>
      <c r="H90" s="14" t="str">
        <f>HLOOKUP(H89,B89:G90,2)</f>
        <v>n.s.</v>
      </c>
      <c r="J90" s="52" t="s">
        <v>125</v>
      </c>
      <c r="K90" s="52" t="s">
        <v>125</v>
      </c>
      <c r="L90" s="52" t="s">
        <v>125</v>
      </c>
      <c r="N90" s="9"/>
      <c r="U90" s="14" t="str">
        <f>HLOOKUP(U89,J89:L90,2)</f>
        <v>n.s.</v>
      </c>
      <c r="V90" s="61">
        <f>V89*100/V88/100</f>
        <v>3.3267455996225763E-2</v>
      </c>
      <c r="W90" s="9"/>
      <c r="X90" s="9"/>
      <c r="Y90" t="s">
        <v>119</v>
      </c>
      <c r="Z90" s="52" t="str">
        <f>IF(Z89&lt;(50+(1.654*50)/SQRT(Z87)),"n.s.","")</f>
        <v>n.s.</v>
      </c>
      <c r="AA90" s="52" t="str">
        <f>IF(AA89&lt;(50+(1.654*50)/SQRT(AA87)),"n.s.","")</f>
        <v>n.s.</v>
      </c>
      <c r="AB90" s="11"/>
      <c r="AC90" s="11"/>
      <c r="AD90" s="11"/>
      <c r="AE90" s="11"/>
      <c r="AF90" s="11"/>
      <c r="AG90" s="14" t="str">
        <f>HLOOKUP(AG89,Z89:AF90,2)</f>
        <v>n.s.</v>
      </c>
      <c r="AH90" s="56">
        <f>AH89*100/AH88/100</f>
        <v>0</v>
      </c>
      <c r="AI90" s="11"/>
      <c r="AJ90" s="11"/>
      <c r="AK90" s="52" t="s">
        <v>125</v>
      </c>
      <c r="AL90" s="52" t="s">
        <v>126</v>
      </c>
      <c r="AM90" s="52" t="s">
        <v>125</v>
      </c>
      <c r="AN90" s="52" t="s">
        <v>125</v>
      </c>
      <c r="AO90" s="52" t="s">
        <v>125</v>
      </c>
      <c r="AP90" s="52" t="s">
        <v>126</v>
      </c>
      <c r="AQ90" s="52" t="s">
        <v>125</v>
      </c>
      <c r="AR90" s="52" t="s">
        <v>125</v>
      </c>
      <c r="AS90" s="52" t="s">
        <v>125</v>
      </c>
      <c r="AT90" s="52" t="s">
        <v>125</v>
      </c>
      <c r="AU90" s="52" t="s">
        <v>125</v>
      </c>
      <c r="AV90" s="52" t="s">
        <v>125</v>
      </c>
      <c r="AW90" s="9"/>
      <c r="AX90" s="14" t="str">
        <f>HLOOKUP(AX89,AK89:AV90,2)</f>
        <v>n.s.</v>
      </c>
      <c r="AY90" s="61">
        <f>AY89*100/AY88/100</f>
        <v>7.4498747050877917E-2</v>
      </c>
    </row>
    <row r="91" spans="1:51" ht="15.5" x14ac:dyDescent="0.35">
      <c r="J91" s="24">
        <v>48.484848484848484</v>
      </c>
      <c r="K91" s="24">
        <v>46.969696969696969</v>
      </c>
      <c r="L91" s="24">
        <v>50.381679389312978</v>
      </c>
      <c r="N91" s="9"/>
      <c r="T91" s="49"/>
      <c r="U91" s="47">
        <f>MAX(J91:S91)</f>
        <v>50.381679389312978</v>
      </c>
      <c r="V91" s="57">
        <f>AVERAGE(J91:S91)</f>
        <v>48.612074947952806</v>
      </c>
      <c r="AJ91" s="34" t="s">
        <v>127</v>
      </c>
      <c r="AK91" s="24">
        <v>47.328244274809158</v>
      </c>
      <c r="AL91" s="24">
        <v>37.735849056603776</v>
      </c>
      <c r="AM91" s="24">
        <v>48.484848484848484</v>
      </c>
      <c r="AN91" s="24">
        <v>48.484848484848484</v>
      </c>
      <c r="AO91" s="24">
        <v>50</v>
      </c>
      <c r="AP91" s="24">
        <v>40.952380952380949</v>
      </c>
      <c r="AQ91" s="24">
        <v>46.969696969696969</v>
      </c>
      <c r="AR91" s="24">
        <v>46.969696969696969</v>
      </c>
      <c r="AS91" s="24">
        <v>45.384615384615387</v>
      </c>
      <c r="AT91" s="24">
        <v>42.452830188679243</v>
      </c>
      <c r="AU91" s="24">
        <v>50.381679389312978</v>
      </c>
      <c r="AV91" s="24">
        <v>50.381679389312978</v>
      </c>
      <c r="AW91" s="9"/>
      <c r="AX91" s="47">
        <f>MAX(AK91:AV91)</f>
        <v>50.381679389312978</v>
      </c>
      <c r="AY91" s="57">
        <f>AVERAGE(AK91:AV91)</f>
        <v>46.293864128733787</v>
      </c>
    </row>
    <row r="92" spans="1:51" x14ac:dyDescent="0.35">
      <c r="J92" t="s">
        <v>125</v>
      </c>
      <c r="K92" t="s">
        <v>125</v>
      </c>
      <c r="L92" t="s">
        <v>125</v>
      </c>
      <c r="N92" s="9"/>
      <c r="T92" s="49"/>
      <c r="U92" s="48" t="str">
        <f>HLOOKUP(U91,J91:L92,2)</f>
        <v>n.s.</v>
      </c>
      <c r="V92" s="65">
        <f>STDEV(J91:S91)</f>
        <v>1.7095455354063276</v>
      </c>
      <c r="AJ92" s="11"/>
      <c r="AK92" t="s">
        <v>125</v>
      </c>
      <c r="AL92" t="s">
        <v>125</v>
      </c>
      <c r="AM92" t="s">
        <v>125</v>
      </c>
      <c r="AN92" t="s">
        <v>125</v>
      </c>
      <c r="AO92" t="s">
        <v>125</v>
      </c>
      <c r="AP92" t="s">
        <v>125</v>
      </c>
      <c r="AQ92" t="s">
        <v>125</v>
      </c>
      <c r="AR92" t="s">
        <v>125</v>
      </c>
      <c r="AS92" t="s">
        <v>125</v>
      </c>
      <c r="AT92" t="s">
        <v>125</v>
      </c>
      <c r="AU92" t="s">
        <v>125</v>
      </c>
      <c r="AV92" t="s">
        <v>125</v>
      </c>
      <c r="AW92" s="9"/>
      <c r="AX92" s="48" t="str">
        <f>HLOOKUP(AX91,AK91:AV92,2)</f>
        <v>n.s.</v>
      </c>
      <c r="AY92" s="65">
        <f>STDEV(AK91:AV91)</f>
        <v>4.001039831353542</v>
      </c>
    </row>
    <row r="93" spans="1:51" x14ac:dyDescent="0.35">
      <c r="N93" s="9"/>
      <c r="O93" s="10"/>
      <c r="T93" s="49"/>
      <c r="U93" s="49"/>
      <c r="V93" s="66">
        <f>V92*100/V91/100</f>
        <v>3.5167096595581988E-2</v>
      </c>
      <c r="AJ93" s="11"/>
      <c r="AK93" s="11"/>
      <c r="AL93" s="11"/>
      <c r="AM93" s="11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49"/>
      <c r="AY93" s="66">
        <f>AY92*100/AY91/100</f>
        <v>8.6427000784109684E-2</v>
      </c>
    </row>
    <row r="94" spans="1:51" x14ac:dyDescent="0.35">
      <c r="A94" t="s">
        <v>38</v>
      </c>
    </row>
    <row r="95" spans="1:51" s="2" customFormat="1" ht="26" x14ac:dyDescent="0.6">
      <c r="A95" s="1" t="s">
        <v>0</v>
      </c>
      <c r="B95" s="1"/>
      <c r="C95" s="1"/>
      <c r="D95" s="1"/>
      <c r="E95" s="1"/>
      <c r="F95" s="1"/>
      <c r="G95" s="1"/>
      <c r="J95" s="3" t="s">
        <v>1</v>
      </c>
      <c r="K95" s="1"/>
      <c r="L95" s="1"/>
      <c r="M95" s="1"/>
      <c r="N95" s="1"/>
      <c r="O95" s="1"/>
      <c r="P95" s="1"/>
      <c r="Q95" s="1"/>
      <c r="R95" s="1"/>
      <c r="S95" s="1"/>
      <c r="V95" s="4"/>
      <c r="W95" s="4"/>
      <c r="X95" s="4"/>
      <c r="Y95" s="5" t="s">
        <v>2</v>
      </c>
      <c r="Z95" s="1"/>
      <c r="AA95" s="1"/>
      <c r="AB95" s="5"/>
      <c r="AC95" s="5"/>
      <c r="AD95" s="5"/>
      <c r="AE95" s="5"/>
      <c r="AF95" s="5"/>
      <c r="AH95" s="6"/>
      <c r="AJ95" s="5" t="s">
        <v>3</v>
      </c>
      <c r="AK95" s="7"/>
      <c r="AL95" s="7"/>
      <c r="AM95" s="8"/>
      <c r="AN95" s="8"/>
      <c r="AO95" s="8"/>
      <c r="AP95" s="1"/>
      <c r="AQ95" s="1"/>
      <c r="AR95" s="3"/>
      <c r="AS95" s="3"/>
      <c r="AT95" s="3"/>
      <c r="AU95" s="3"/>
      <c r="AV95" s="3"/>
      <c r="AW95" s="4"/>
      <c r="AX95" s="4"/>
    </row>
    <row r="96" spans="1:51" x14ac:dyDescent="0.35">
      <c r="A96" t="s">
        <v>117</v>
      </c>
      <c r="G96" s="9"/>
      <c r="J96" s="9"/>
      <c r="K96" s="9" t="s">
        <v>4</v>
      </c>
      <c r="O96" s="10"/>
      <c r="V96" s="9"/>
      <c r="W96" s="9"/>
      <c r="X96" s="9"/>
      <c r="AB96" s="11"/>
      <c r="AC96" s="11"/>
      <c r="AD96" s="11"/>
      <c r="AE96" s="11"/>
      <c r="AF96" s="11"/>
      <c r="AH96" s="11"/>
      <c r="AI96" s="11"/>
      <c r="AJ96" s="9"/>
      <c r="AK96" s="9" t="s">
        <v>27</v>
      </c>
      <c r="AL96" s="9"/>
      <c r="AM96" s="9"/>
      <c r="AN96" s="9"/>
      <c r="AO96" s="12" t="s">
        <v>28</v>
      </c>
      <c r="AP96" s="12"/>
      <c r="AQ96" s="12"/>
      <c r="AR96" s="12"/>
      <c r="AS96" s="13" t="s">
        <v>29</v>
      </c>
      <c r="AT96" s="13"/>
      <c r="AU96" s="13"/>
      <c r="AV96" s="13"/>
      <c r="AW96" s="9"/>
      <c r="AX96" s="9"/>
    </row>
    <row r="97" spans="1:51" x14ac:dyDescent="0.35">
      <c r="A97" t="s">
        <v>5</v>
      </c>
      <c r="B97" t="s">
        <v>6</v>
      </c>
      <c r="C97" t="s">
        <v>7</v>
      </c>
      <c r="D97" t="s">
        <v>8</v>
      </c>
      <c r="E97" t="s">
        <v>9</v>
      </c>
      <c r="F97" t="s">
        <v>10</v>
      </c>
      <c r="G97" t="s">
        <v>11</v>
      </c>
      <c r="J97" s="9" t="s">
        <v>12</v>
      </c>
      <c r="K97" s="9" t="s">
        <v>13</v>
      </c>
      <c r="L97" s="9" t="s">
        <v>14</v>
      </c>
      <c r="O97" s="10"/>
      <c r="V97" s="9"/>
      <c r="W97" s="9"/>
      <c r="X97" s="9"/>
      <c r="Y97" s="11" t="s">
        <v>5</v>
      </c>
      <c r="Z97" s="11" t="s">
        <v>15</v>
      </c>
      <c r="AA97" s="11" t="s">
        <v>16</v>
      </c>
      <c r="AB97" s="11" t="s">
        <v>17</v>
      </c>
      <c r="AC97" s="11" t="s">
        <v>18</v>
      </c>
      <c r="AD97" s="11"/>
      <c r="AE97" s="11"/>
      <c r="AF97" s="11"/>
      <c r="AH97" s="11"/>
      <c r="AI97" s="11"/>
      <c r="AJ97" s="9" t="s">
        <v>5</v>
      </c>
      <c r="AK97" s="54" t="s">
        <v>120</v>
      </c>
      <c r="AL97" s="54" t="s">
        <v>121</v>
      </c>
      <c r="AM97" s="54" t="s">
        <v>122</v>
      </c>
      <c r="AN97" s="54" t="s">
        <v>123</v>
      </c>
      <c r="AO97" s="54" t="s">
        <v>120</v>
      </c>
      <c r="AP97" s="54" t="s">
        <v>121</v>
      </c>
      <c r="AQ97" s="54" t="s">
        <v>122</v>
      </c>
      <c r="AR97" s="54" t="s">
        <v>123</v>
      </c>
      <c r="AS97" s="54" t="s">
        <v>120</v>
      </c>
      <c r="AT97" s="54" t="s">
        <v>121</v>
      </c>
      <c r="AU97" s="54" t="s">
        <v>122</v>
      </c>
      <c r="AV97" s="54" t="s">
        <v>123</v>
      </c>
      <c r="AW97" s="9"/>
      <c r="AX97" s="9"/>
    </row>
    <row r="98" spans="1:51" x14ac:dyDescent="0.35">
      <c r="A98" t="s">
        <v>19</v>
      </c>
      <c r="B98" s="14">
        <v>9.6618014125464405E-2</v>
      </c>
      <c r="C98" s="14">
        <v>0.41424112642545768</v>
      </c>
      <c r="D98" s="14"/>
      <c r="E98" s="14">
        <v>0.72620076741294504</v>
      </c>
      <c r="F98" s="14"/>
      <c r="G98" s="14"/>
      <c r="H98" s="89">
        <f>MAX(B98:G98)</f>
        <v>0.72620076741294504</v>
      </c>
      <c r="J98" s="15">
        <v>-0.51399548315123378</v>
      </c>
      <c r="K98" s="15">
        <v>-0.47459478569561059</v>
      </c>
      <c r="L98" s="15">
        <v>-0.47431170909629899</v>
      </c>
      <c r="O98" s="10"/>
      <c r="V98" s="9"/>
      <c r="W98" s="9"/>
      <c r="X98" s="9"/>
      <c r="Y98" s="11" t="s">
        <v>19</v>
      </c>
      <c r="Z98" s="16">
        <v>0.21160500242217944</v>
      </c>
      <c r="AA98" s="16">
        <v>0.25655460005082459</v>
      </c>
      <c r="AB98" s="16">
        <v>0.7156744368258412</v>
      </c>
      <c r="AC98" s="16"/>
      <c r="AD98" s="11"/>
      <c r="AE98" s="11"/>
      <c r="AF98" s="11"/>
      <c r="AG98" s="89">
        <f>MAX(Z98:AF98)</f>
        <v>0.7156744368258412</v>
      </c>
      <c r="AH98" s="11"/>
      <c r="AI98" s="11"/>
      <c r="AJ98" s="9" t="s">
        <v>19</v>
      </c>
      <c r="AK98" s="15">
        <v>-0.33576819725743701</v>
      </c>
      <c r="AL98" s="15">
        <v>-0.56925105934068509</v>
      </c>
      <c r="AM98" s="15">
        <v>-0.52383797233352891</v>
      </c>
      <c r="AN98" s="15">
        <v>-0.51399548315123378</v>
      </c>
      <c r="AO98" s="15">
        <v>-0.29009886620595565</v>
      </c>
      <c r="AP98" s="15">
        <v>-0.52851089181700051</v>
      </c>
      <c r="AQ98" s="15">
        <v>-0.5048295158569952</v>
      </c>
      <c r="AR98" s="15">
        <v>-0.47459478569561059</v>
      </c>
      <c r="AS98" s="15">
        <v>-0.30192454165038746</v>
      </c>
      <c r="AT98" s="15">
        <v>-0.54353113558155874</v>
      </c>
      <c r="AU98" s="15">
        <v>-0.47029184640384719</v>
      </c>
      <c r="AV98" s="15">
        <v>-0.47431170909629899</v>
      </c>
      <c r="AW98" s="9"/>
      <c r="AX98" s="9"/>
    </row>
    <row r="99" spans="1:51" s="17" customFormat="1" ht="15.5" x14ac:dyDescent="0.35">
      <c r="A99" s="17" t="s">
        <v>20</v>
      </c>
      <c r="B99" s="18">
        <v>9.3350406535484386E-3</v>
      </c>
      <c r="C99" s="18">
        <v>0.17159571082223202</v>
      </c>
      <c r="D99" s="18"/>
      <c r="E99" s="18">
        <v>0.52736755459115026</v>
      </c>
      <c r="F99" s="18"/>
      <c r="G99" s="18"/>
      <c r="I99" s="24">
        <f>AVERAGE(B100:G100)</f>
        <v>23.609943535564355</v>
      </c>
      <c r="J99" s="19">
        <v>0.26419135669987026</v>
      </c>
      <c r="K99" s="19">
        <v>0.22524021060946253</v>
      </c>
      <c r="L99" s="19">
        <v>0.22497159738585215</v>
      </c>
      <c r="O99" s="20"/>
      <c r="V99" s="55">
        <f>AVERAGE(J100:S100)</f>
        <v>23.813438823172831</v>
      </c>
      <c r="W99" s="21"/>
      <c r="X99" s="21"/>
      <c r="Y99" s="22" t="s">
        <v>20</v>
      </c>
      <c r="Z99" s="23">
        <v>4.4776677050090571E-2</v>
      </c>
      <c r="AA99" s="23">
        <v>6.5820262807238558E-2</v>
      </c>
      <c r="AB99" s="23">
        <v>0.51218989952598493</v>
      </c>
      <c r="AC99" s="23"/>
      <c r="AD99" s="22"/>
      <c r="AE99" s="22"/>
      <c r="AF99" s="22"/>
      <c r="AH99" s="42">
        <f>AVERAGE(Z100:AF100)</f>
        <v>20.759561312777134</v>
      </c>
      <c r="AI99" s="22"/>
      <c r="AJ99" s="21" t="s">
        <v>20</v>
      </c>
      <c r="AK99" s="19">
        <v>0.11274028228950912</v>
      </c>
      <c r="AL99" s="19">
        <v>0.32404676856049219</v>
      </c>
      <c r="AM99" s="19">
        <v>0.274406221258503</v>
      </c>
      <c r="AN99" s="19">
        <v>0.26419135669987026</v>
      </c>
      <c r="AO99" s="19">
        <v>8.4157352173980959E-2</v>
      </c>
      <c r="AP99" s="19">
        <v>0.27932376276920123</v>
      </c>
      <c r="AQ99" s="19">
        <v>0.25485284008040815</v>
      </c>
      <c r="AR99" s="19">
        <v>0.22524021060946253</v>
      </c>
      <c r="AS99" s="19">
        <v>9.1158428850796544E-2</v>
      </c>
      <c r="AT99" s="19">
        <v>0.29542609534657882</v>
      </c>
      <c r="AU99" s="19">
        <v>0.22117442079393979</v>
      </c>
      <c r="AV99" s="19">
        <v>0.22497159738585215</v>
      </c>
      <c r="AW99" s="21"/>
      <c r="AX99" s="21"/>
      <c r="AY99" s="55">
        <f>AVERAGE(AK100:AV100)</f>
        <v>22.097411140154957</v>
      </c>
    </row>
    <row r="100" spans="1:51" s="25" customFormat="1" ht="15.5" x14ac:dyDescent="0.35">
      <c r="A100" s="24" t="s">
        <v>21</v>
      </c>
      <c r="B100" s="24">
        <v>0.93350406535484387</v>
      </c>
      <c r="C100" s="24">
        <v>17.159571082223202</v>
      </c>
      <c r="D100" s="24"/>
      <c r="E100" s="24">
        <v>52.736755459115024</v>
      </c>
      <c r="F100" s="24"/>
      <c r="G100" s="24"/>
      <c r="H100" s="25">
        <f>MAX(B100:G100)</f>
        <v>52.736755459115024</v>
      </c>
      <c r="I100" s="29">
        <f>STDEV(B100:G100)</f>
        <v>26.497163854484427</v>
      </c>
      <c r="J100" s="24">
        <v>26.419135669987025</v>
      </c>
      <c r="K100" s="24">
        <v>22.524021060946254</v>
      </c>
      <c r="L100" s="24">
        <v>22.497159738585214</v>
      </c>
      <c r="N100" s="26"/>
      <c r="O100" s="27"/>
      <c r="U100" s="25">
        <f>MAX(J100:S100)</f>
        <v>26.419135669987025</v>
      </c>
      <c r="V100" s="60">
        <f>STDEV(J100:S100)</f>
        <v>2.2566396313507435</v>
      </c>
      <c r="W100" s="26"/>
      <c r="X100" s="26"/>
      <c r="Y100" s="25" t="s">
        <v>21</v>
      </c>
      <c r="Z100" s="24">
        <v>4.4776677050090568</v>
      </c>
      <c r="AA100" s="24">
        <v>6.5820262807238556</v>
      </c>
      <c r="AB100" s="24">
        <v>51.218989952598491</v>
      </c>
      <c r="AC100" s="24"/>
      <c r="AD100" s="28"/>
      <c r="AE100" s="29"/>
      <c r="AF100" s="29"/>
      <c r="AG100" s="25">
        <f>MAX(Z100:AF100)</f>
        <v>51.218989952598491</v>
      </c>
      <c r="AH100" s="29">
        <f>STDEV(Z100:AF100)</f>
        <v>26.3996150739376</v>
      </c>
      <c r="AI100" s="29"/>
      <c r="AJ100" s="26" t="s">
        <v>21</v>
      </c>
      <c r="AK100" s="24">
        <v>11.274028228950913</v>
      </c>
      <c r="AL100" s="24">
        <v>32.404676856049221</v>
      </c>
      <c r="AM100" s="24">
        <v>27.4406221258503</v>
      </c>
      <c r="AN100" s="24">
        <v>26.419135669987025</v>
      </c>
      <c r="AO100" s="24">
        <v>8.4157352173980957</v>
      </c>
      <c r="AP100" s="24">
        <v>27.932376276920124</v>
      </c>
      <c r="AQ100" s="24">
        <v>25.485284008040814</v>
      </c>
      <c r="AR100" s="24">
        <v>22.524021060946254</v>
      </c>
      <c r="AS100" s="24">
        <v>9.1158428850796547</v>
      </c>
      <c r="AT100" s="24">
        <v>29.542609534657881</v>
      </c>
      <c r="AU100" s="24">
        <v>22.117442079393978</v>
      </c>
      <c r="AV100" s="24">
        <v>22.497159738585214</v>
      </c>
      <c r="AW100" s="26"/>
      <c r="AX100" s="26">
        <f>MAX(AK100:AV100)</f>
        <v>32.404676856049221</v>
      </c>
      <c r="AY100" s="60">
        <f>STDEV(AK100:AV100)</f>
        <v>8.1330951125143152</v>
      </c>
    </row>
    <row r="101" spans="1:51" x14ac:dyDescent="0.35">
      <c r="A101" t="s">
        <v>111</v>
      </c>
      <c r="B101" s="14">
        <v>0.40637954040349344</v>
      </c>
      <c r="C101" s="14">
        <v>2.2021629514474517E-4</v>
      </c>
      <c r="D101" s="14"/>
      <c r="E101" s="14">
        <v>1.6703074855631712E-13</v>
      </c>
      <c r="F101" s="14"/>
      <c r="G101" s="14"/>
      <c r="H101" s="14">
        <f>HLOOKUP(H100,B100:G101,2)</f>
        <v>1.6703074855631712E-13</v>
      </c>
      <c r="I101" s="56">
        <f>I100*100/I99/100</f>
        <v>1.1222883195197382</v>
      </c>
      <c r="J101" s="14">
        <v>6.2642649030141875E-6</v>
      </c>
      <c r="K101" s="14">
        <v>3.7892421032424659E-5</v>
      </c>
      <c r="L101" s="14">
        <v>3.8355483838544026E-5</v>
      </c>
      <c r="N101" s="9"/>
      <c r="O101" s="30"/>
      <c r="P101" s="14"/>
      <c r="Q101" s="14"/>
      <c r="R101" s="14"/>
      <c r="S101" s="14"/>
      <c r="T101" s="14"/>
      <c r="U101" s="14">
        <f>HLOOKUP(U100,J100:L101,2)</f>
        <v>3.8355483838544026E-5</v>
      </c>
      <c r="V101" s="61">
        <f>V100*100/V99/100</f>
        <v>9.4763282535859958E-2</v>
      </c>
      <c r="W101" s="15"/>
      <c r="X101" s="15"/>
      <c r="Y101" t="s">
        <v>111</v>
      </c>
      <c r="Z101" s="14">
        <v>5.9529461871184575E-2</v>
      </c>
      <c r="AA101" s="14">
        <v>5.7880883181994539E-5</v>
      </c>
      <c r="AB101" s="14">
        <v>3.9979811868529918E-39</v>
      </c>
      <c r="AC101" s="14"/>
      <c r="AD101" s="31"/>
      <c r="AE101" s="16"/>
      <c r="AF101" s="16"/>
      <c r="AG101" s="14">
        <f>HLOOKUP(AG100,AA100:AF101,2)</f>
        <v>3.9979811868529918E-39</v>
      </c>
      <c r="AH101" s="56">
        <f>AH100*100/AH99/100</f>
        <v>1.2716846312975367</v>
      </c>
      <c r="AI101" s="31"/>
      <c r="AJ101" s="9" t="s">
        <v>111</v>
      </c>
      <c r="AK101" s="14">
        <v>2.3279176296960268E-3</v>
      </c>
      <c r="AL101" s="14">
        <v>5.1793589131251334E-22</v>
      </c>
      <c r="AM101" s="14">
        <v>2.1944571171825977E-18</v>
      </c>
      <c r="AN101" s="14">
        <v>1.1880875744619829E-17</v>
      </c>
      <c r="AO101" s="14">
        <v>9.04690457008267E-3</v>
      </c>
      <c r="AP101" s="14">
        <v>1.1393966458449322E-18</v>
      </c>
      <c r="AQ101" s="14">
        <v>5.4569235219844922E-17</v>
      </c>
      <c r="AR101" s="14">
        <v>6.1014868942075043E-15</v>
      </c>
      <c r="AS101" s="14">
        <v>6.4922464101147921E-3</v>
      </c>
      <c r="AT101" s="14">
        <v>7.5338432852542228E-20</v>
      </c>
      <c r="AU101" s="14">
        <v>1.1505174619143639E-14</v>
      </c>
      <c r="AV101" s="14">
        <v>6.3632078943132515E-15</v>
      </c>
      <c r="AW101" s="15"/>
      <c r="AX101" s="14">
        <f>HLOOKUP(AX100,AK100:AV101,2)</f>
        <v>6.3632078943132515E-15</v>
      </c>
      <c r="AY101" s="61">
        <f>AY100*100/AY99/100</f>
        <v>0.36805646873877562</v>
      </c>
    </row>
    <row r="102" spans="1:51" x14ac:dyDescent="0.35">
      <c r="G102" s="9"/>
      <c r="I102" s="9"/>
      <c r="N102" s="9"/>
      <c r="O102" s="30"/>
      <c r="P102" s="14"/>
      <c r="Q102" s="14"/>
      <c r="R102" s="14"/>
      <c r="S102" s="14"/>
      <c r="T102" s="14"/>
      <c r="U102" s="14"/>
      <c r="V102" s="15"/>
      <c r="W102" s="15"/>
      <c r="X102" s="15"/>
      <c r="Z102" s="11"/>
      <c r="AA102" s="11"/>
      <c r="AB102" s="11"/>
      <c r="AC102" s="11"/>
      <c r="AD102" s="31"/>
      <c r="AE102" s="16"/>
      <c r="AF102" s="16"/>
      <c r="AH102" s="11"/>
      <c r="AI102" s="31"/>
      <c r="AJ102" s="16"/>
      <c r="AK102" s="16"/>
      <c r="AL102" s="16"/>
      <c r="AM102" s="16"/>
      <c r="AN102" s="15"/>
      <c r="AO102" s="9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</row>
    <row r="103" spans="1:51" s="2" customFormat="1" ht="26" x14ac:dyDescent="0.6">
      <c r="A103" s="2" t="s">
        <v>22</v>
      </c>
      <c r="J103" s="4" t="s">
        <v>147</v>
      </c>
      <c r="K103"/>
      <c r="L103"/>
      <c r="M103"/>
      <c r="N103" s="4"/>
      <c r="O103" s="32"/>
      <c r="V103" s="4"/>
      <c r="W103" s="4"/>
      <c r="X103" s="4"/>
      <c r="Y103" s="6" t="s">
        <v>24</v>
      </c>
      <c r="Z103" s="6"/>
      <c r="AA103" s="6"/>
      <c r="AB103" s="6"/>
      <c r="AC103" s="6"/>
      <c r="AD103" s="4"/>
      <c r="AE103" s="4"/>
      <c r="AF103" s="4"/>
      <c r="AH103" s="6"/>
      <c r="AI103" s="6"/>
      <c r="AJ103" s="6" t="s">
        <v>148</v>
      </c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/>
      <c r="AV103" s="4"/>
      <c r="AW103" s="4"/>
      <c r="AX103" s="4"/>
    </row>
    <row r="104" spans="1:51" x14ac:dyDescent="0.35">
      <c r="A104" t="s">
        <v>26</v>
      </c>
      <c r="J104" s="9"/>
      <c r="K104" s="9" t="s">
        <v>4</v>
      </c>
      <c r="L104" s="9"/>
      <c r="N104" s="9"/>
      <c r="O104" s="10"/>
      <c r="V104" s="9"/>
      <c r="W104" s="9"/>
      <c r="X104" s="9"/>
      <c r="Y104" s="11" t="s">
        <v>26</v>
      </c>
      <c r="Z104" s="11"/>
      <c r="AA104" s="11"/>
      <c r="AB104" s="11"/>
      <c r="AC104" s="11"/>
      <c r="AD104" s="9"/>
      <c r="AE104" s="9"/>
      <c r="AF104" s="9"/>
      <c r="AH104" s="16"/>
      <c r="AI104" s="11"/>
      <c r="AJ104" s="11"/>
      <c r="AK104" s="9" t="s">
        <v>27</v>
      </c>
      <c r="AL104" s="9"/>
      <c r="AM104" s="9"/>
      <c r="AN104" s="9"/>
      <c r="AO104" s="12" t="s">
        <v>28</v>
      </c>
      <c r="AP104" s="12"/>
      <c r="AQ104" s="12"/>
      <c r="AR104" s="12"/>
      <c r="AS104" s="13" t="s">
        <v>29</v>
      </c>
      <c r="AT104" s="13"/>
      <c r="AU104" s="13"/>
      <c r="AV104" s="13"/>
      <c r="AW104" s="9"/>
      <c r="AX104" s="9"/>
    </row>
    <row r="105" spans="1:51" x14ac:dyDescent="0.35">
      <c r="B105" t="s">
        <v>6</v>
      </c>
      <c r="C105" t="s">
        <v>7</v>
      </c>
      <c r="D105" t="s">
        <v>8</v>
      </c>
      <c r="E105" t="s">
        <v>9</v>
      </c>
      <c r="F105" t="s">
        <v>35</v>
      </c>
      <c r="G105" t="s">
        <v>11</v>
      </c>
      <c r="J105" s="9" t="s">
        <v>12</v>
      </c>
      <c r="K105" s="9" t="s">
        <v>30</v>
      </c>
      <c r="L105" s="9" t="s">
        <v>31</v>
      </c>
      <c r="N105" s="9"/>
      <c r="V105" s="9"/>
      <c r="W105" s="9"/>
      <c r="X105" s="9"/>
      <c r="Y105" s="11"/>
      <c r="Z105" s="11" t="s">
        <v>15</v>
      </c>
      <c r="AA105" s="11" t="s">
        <v>16</v>
      </c>
      <c r="AB105" s="11" t="s">
        <v>17</v>
      </c>
      <c r="AC105" s="11" t="s">
        <v>18</v>
      </c>
      <c r="AD105" s="9"/>
      <c r="AE105" s="9"/>
      <c r="AF105" s="9"/>
      <c r="AH105" s="16"/>
      <c r="AI105" s="11"/>
      <c r="AJ105" s="11"/>
      <c r="AK105" s="54" t="s">
        <v>120</v>
      </c>
      <c r="AL105" s="54" t="s">
        <v>121</v>
      </c>
      <c r="AM105" s="54" t="s">
        <v>122</v>
      </c>
      <c r="AN105" s="54" t="s">
        <v>123</v>
      </c>
      <c r="AO105" s="54" t="s">
        <v>120</v>
      </c>
      <c r="AP105" s="54" t="s">
        <v>121</v>
      </c>
      <c r="AQ105" s="54" t="s">
        <v>122</v>
      </c>
      <c r="AR105" s="54" t="s">
        <v>123</v>
      </c>
      <c r="AS105" s="54" t="s">
        <v>120</v>
      </c>
      <c r="AT105" s="54" t="s">
        <v>121</v>
      </c>
      <c r="AU105" s="54" t="s">
        <v>122</v>
      </c>
      <c r="AV105" s="54" t="s">
        <v>123</v>
      </c>
      <c r="AW105" s="9"/>
      <c r="AX105" s="9"/>
    </row>
    <row r="106" spans="1:51" x14ac:dyDescent="0.35">
      <c r="A106" s="30" t="s">
        <v>32</v>
      </c>
      <c r="B106">
        <v>72</v>
      </c>
      <c r="C106">
        <v>74</v>
      </c>
      <c r="E106">
        <v>68</v>
      </c>
      <c r="J106" s="9">
        <v>68</v>
      </c>
      <c r="K106" s="9">
        <v>68</v>
      </c>
      <c r="L106" s="9">
        <v>67</v>
      </c>
      <c r="N106" s="9"/>
      <c r="V106" s="9"/>
      <c r="W106" s="9"/>
      <c r="X106" s="9"/>
      <c r="Y106" s="31" t="s">
        <v>32</v>
      </c>
      <c r="Z106" s="11">
        <v>78</v>
      </c>
      <c r="AA106" s="11">
        <v>72</v>
      </c>
      <c r="AB106" s="11">
        <v>74</v>
      </c>
      <c r="AC106" s="11"/>
      <c r="AD106" s="9"/>
      <c r="AE106" s="9"/>
      <c r="AF106" s="9"/>
      <c r="AH106" s="11"/>
      <c r="AI106" s="11"/>
      <c r="AJ106" s="33" t="s">
        <v>32</v>
      </c>
      <c r="AK106" s="9">
        <v>68</v>
      </c>
      <c r="AL106" s="9">
        <v>67</v>
      </c>
      <c r="AM106" s="9">
        <v>68</v>
      </c>
      <c r="AN106" s="9">
        <v>68</v>
      </c>
      <c r="AO106" s="9">
        <v>68</v>
      </c>
      <c r="AP106" s="9">
        <v>68</v>
      </c>
      <c r="AQ106" s="9">
        <v>68</v>
      </c>
      <c r="AR106" s="9">
        <v>68</v>
      </c>
      <c r="AS106" s="9">
        <v>67</v>
      </c>
      <c r="AT106" s="9">
        <v>66</v>
      </c>
      <c r="AU106" s="9">
        <v>67</v>
      </c>
      <c r="AV106" s="9">
        <v>67</v>
      </c>
      <c r="AW106" s="9"/>
      <c r="AX106" s="9"/>
    </row>
    <row r="107" spans="1:51" ht="15.5" x14ac:dyDescent="0.35">
      <c r="A107" s="30" t="s">
        <v>33</v>
      </c>
      <c r="B107">
        <v>45</v>
      </c>
      <c r="C107">
        <v>50</v>
      </c>
      <c r="E107">
        <v>46</v>
      </c>
      <c r="I107" s="24">
        <f>AVERAGE(B108:G108)</f>
        <v>65.904875463698986</v>
      </c>
      <c r="J107" s="9">
        <v>26</v>
      </c>
      <c r="K107" s="9">
        <v>27</v>
      </c>
      <c r="L107" s="9">
        <v>35</v>
      </c>
      <c r="N107" s="9"/>
      <c r="V107" s="55">
        <f>AVERAGE(J108:S108)</f>
        <v>43.39332748024583</v>
      </c>
      <c r="W107" s="9"/>
      <c r="X107" s="9"/>
      <c r="Y107" s="31" t="s">
        <v>33</v>
      </c>
      <c r="Z107" s="11">
        <v>51</v>
      </c>
      <c r="AA107" s="11">
        <v>51</v>
      </c>
      <c r="AB107" s="11">
        <v>58</v>
      </c>
      <c r="AC107" s="11"/>
      <c r="AD107" s="9"/>
      <c r="AE107" s="9"/>
      <c r="AF107" s="9"/>
      <c r="AH107" s="42">
        <f>AVERAGE(Z108:AF108)</f>
        <v>71.532109032109034</v>
      </c>
      <c r="AI107" s="11"/>
      <c r="AJ107" s="33" t="s">
        <v>33</v>
      </c>
      <c r="AK107" s="9">
        <v>28</v>
      </c>
      <c r="AL107" s="9">
        <v>27</v>
      </c>
      <c r="AM107" s="9">
        <v>28</v>
      </c>
      <c r="AN107" s="9">
        <v>26</v>
      </c>
      <c r="AO107" s="9">
        <v>25</v>
      </c>
      <c r="AP107" s="9">
        <v>24</v>
      </c>
      <c r="AQ107" s="9">
        <v>28</v>
      </c>
      <c r="AR107" s="9">
        <v>27</v>
      </c>
      <c r="AS107" s="9">
        <v>36</v>
      </c>
      <c r="AT107" s="9">
        <v>30</v>
      </c>
      <c r="AU107" s="9">
        <v>37</v>
      </c>
      <c r="AV107" s="9">
        <v>35</v>
      </c>
      <c r="AW107" s="9"/>
      <c r="AX107" s="9"/>
      <c r="AY107" s="55">
        <f>AVERAGE(AK108:AV108)</f>
        <v>43.373041211057007</v>
      </c>
    </row>
    <row r="108" spans="1:51" s="24" customFormat="1" ht="15.5" x14ac:dyDescent="0.35">
      <c r="A108" s="34" t="s">
        <v>34</v>
      </c>
      <c r="B108" s="24">
        <v>62.5</v>
      </c>
      <c r="C108" s="24">
        <v>67.567567567567565</v>
      </c>
      <c r="E108" s="24">
        <v>67.647058823529406</v>
      </c>
      <c r="H108" s="25">
        <f>MAX(B108:G108)</f>
        <v>67.647058823529406</v>
      </c>
      <c r="I108" s="29">
        <f>STDEV(B108:G108)</f>
        <v>2.9489765016727683</v>
      </c>
      <c r="J108" s="24">
        <v>38.235294117647058</v>
      </c>
      <c r="K108" s="24">
        <v>39.705882352941174</v>
      </c>
      <c r="L108" s="24">
        <v>52.238805970149251</v>
      </c>
      <c r="U108" s="25">
        <f>MAX(J108:S108)</f>
        <v>52.238805970149251</v>
      </c>
      <c r="V108" s="60">
        <f>STDEV(J108:S108)</f>
        <v>7.6956172413883683</v>
      </c>
      <c r="Y108" s="34" t="s">
        <v>34</v>
      </c>
      <c r="Z108" s="24">
        <v>65.384615384615387</v>
      </c>
      <c r="AA108" s="24">
        <v>70.833333333333329</v>
      </c>
      <c r="AB108" s="24">
        <v>78.378378378378372</v>
      </c>
      <c r="AG108" s="25">
        <f>MAX(Z108:AF108)</f>
        <v>78.378378378378372</v>
      </c>
      <c r="AH108" s="29">
        <f>STDEV(Z108:AF108)</f>
        <v>6.5250045817930813</v>
      </c>
      <c r="AJ108" s="34" t="s">
        <v>34</v>
      </c>
      <c r="AK108" s="24">
        <v>41.176470588235297</v>
      </c>
      <c r="AL108" s="24">
        <v>40.298507462686565</v>
      </c>
      <c r="AM108" s="24">
        <v>41.176470588235297</v>
      </c>
      <c r="AN108" s="24">
        <v>38.235294117647058</v>
      </c>
      <c r="AO108" s="24">
        <v>36.764705882352942</v>
      </c>
      <c r="AP108" s="24">
        <v>35.294117647058826</v>
      </c>
      <c r="AQ108" s="24">
        <v>41.176470588235297</v>
      </c>
      <c r="AR108" s="24">
        <v>39.705882352941174</v>
      </c>
      <c r="AS108" s="24">
        <v>53.731343283582092</v>
      </c>
      <c r="AT108" s="24">
        <v>45.454545454545453</v>
      </c>
      <c r="AU108" s="24">
        <v>55.223880597014926</v>
      </c>
      <c r="AV108" s="24">
        <v>52.238805970149251</v>
      </c>
      <c r="AX108" s="26">
        <f>MAX(AK108:AV108)</f>
        <v>55.223880597014926</v>
      </c>
      <c r="AY108" s="60">
        <f>STDEV(AK108:AV108)</f>
        <v>6.7647642368760765</v>
      </c>
    </row>
    <row r="109" spans="1:51" x14ac:dyDescent="0.35">
      <c r="A109" t="s">
        <v>119</v>
      </c>
      <c r="B109" s="52" t="str">
        <f>IF(B108&lt;(50+(1.654*50)/SQRT(B106)),"n.s.","")</f>
        <v/>
      </c>
      <c r="C109" s="52" t="str">
        <f>IF(C108&lt;(50+(1.654*50)/SQRT(C106)),"n.s.","")</f>
        <v/>
      </c>
      <c r="D109" s="52"/>
      <c r="E109" s="52" t="str">
        <f>IF(E108&lt;(50+(1.654*50)/SQRT(E106)),"n.s.","")</f>
        <v/>
      </c>
      <c r="H109" s="14" t="str">
        <f>HLOOKUP(H108,B108:G109,2)</f>
        <v/>
      </c>
      <c r="I109" s="56">
        <f>I108*100/I107/100</f>
        <v>4.4745953632779285E-2</v>
      </c>
      <c r="J109" s="52" t="s">
        <v>125</v>
      </c>
      <c r="K109" s="52" t="s">
        <v>125</v>
      </c>
      <c r="L109" s="52" t="s">
        <v>125</v>
      </c>
      <c r="N109" s="9"/>
      <c r="U109" s="14" t="str">
        <f>HLOOKUP(U108,J108:L109,2)</f>
        <v>n.s.</v>
      </c>
      <c r="V109" s="61">
        <f>V108*100/V107/100</f>
        <v>0.17734563556785737</v>
      </c>
      <c r="Y109" t="s">
        <v>119</v>
      </c>
      <c r="Z109" s="52" t="str">
        <f>IF(Z108&lt;(50+(1.654*50)/SQRT(Z106)),"n.s.","")</f>
        <v/>
      </c>
      <c r="AA109" s="52" t="str">
        <f>IF(AA108&lt;(50+(1.654*50)/SQRT(AA106)),"n.s.","")</f>
        <v/>
      </c>
      <c r="AB109" s="52" t="str">
        <f>IF(AB108&lt;(50+(1.654*50)/SQRT(AB106)),"n.s.","")</f>
        <v/>
      </c>
      <c r="AG109" s="14" t="str">
        <f>HLOOKUP(AG108,Z108:AF109,2)</f>
        <v/>
      </c>
      <c r="AH109" s="56">
        <f>AH108*100/AH107/100</f>
        <v>9.1217841471221875E-2</v>
      </c>
      <c r="AJ109" s="11"/>
      <c r="AK109" s="52" t="s">
        <v>125</v>
      </c>
      <c r="AL109" s="52" t="s">
        <v>125</v>
      </c>
      <c r="AM109" s="52" t="s">
        <v>125</v>
      </c>
      <c r="AN109" s="52" t="s">
        <v>125</v>
      </c>
      <c r="AO109" s="52" t="s">
        <v>125</v>
      </c>
      <c r="AP109" s="52" t="s">
        <v>125</v>
      </c>
      <c r="AQ109" s="52" t="s">
        <v>125</v>
      </c>
      <c r="AR109" s="52" t="s">
        <v>125</v>
      </c>
      <c r="AS109" s="52" t="s">
        <v>125</v>
      </c>
      <c r="AT109" s="52" t="s">
        <v>125</v>
      </c>
      <c r="AU109" s="52" t="s">
        <v>125</v>
      </c>
      <c r="AV109" s="52" t="s">
        <v>125</v>
      </c>
      <c r="AW109" s="9"/>
      <c r="AX109" s="14" t="str">
        <f>HLOOKUP(AX108,AK108:AV109,2)</f>
        <v>n.s.</v>
      </c>
      <c r="AY109" s="61">
        <f>AY108*100/AY107/100</f>
        <v>0.15596702578355395</v>
      </c>
    </row>
    <row r="110" spans="1:51" ht="15.5" x14ac:dyDescent="0.35">
      <c r="J110" s="24">
        <v>61.764705882352942</v>
      </c>
      <c r="K110" s="24">
        <v>60.294117647058826</v>
      </c>
      <c r="L110" s="24">
        <v>47.761194029850749</v>
      </c>
      <c r="N110" s="9"/>
      <c r="T110" s="49"/>
      <c r="U110" s="47">
        <f>MAX(J110:S110)</f>
        <v>61.764705882352942</v>
      </c>
      <c r="V110" s="57">
        <f>AVERAGE(J110:S110)</f>
        <v>56.60667251975417</v>
      </c>
      <c r="AJ110" s="34" t="s">
        <v>127</v>
      </c>
      <c r="AK110" s="24">
        <v>58.823529411764703</v>
      </c>
      <c r="AL110" s="24">
        <v>59.701492537313435</v>
      </c>
      <c r="AM110" s="24">
        <v>58.823529411764703</v>
      </c>
      <c r="AN110" s="24">
        <v>61.764705882352942</v>
      </c>
      <c r="AO110" s="24">
        <v>63.235294117647058</v>
      </c>
      <c r="AP110" s="24">
        <v>64.705882352941174</v>
      </c>
      <c r="AQ110" s="24">
        <v>58.823529411764703</v>
      </c>
      <c r="AR110" s="24">
        <v>60.294117647058826</v>
      </c>
      <c r="AS110" s="24">
        <v>46.268656716417908</v>
      </c>
      <c r="AT110" s="24">
        <v>54.545454545454547</v>
      </c>
      <c r="AU110" s="24">
        <v>44.776119402985074</v>
      </c>
      <c r="AV110" s="24">
        <v>47.761194029850749</v>
      </c>
      <c r="AW110" s="9"/>
      <c r="AX110" s="47">
        <f>MAX(AK110:AV110)</f>
        <v>64.705882352941174</v>
      </c>
      <c r="AY110" s="57">
        <f>AVERAGE(AK110:AV110)</f>
        <v>56.626958788942979</v>
      </c>
    </row>
    <row r="111" spans="1:51" x14ac:dyDescent="0.35">
      <c r="J111" t="s">
        <v>126</v>
      </c>
      <c r="K111" t="s">
        <v>126</v>
      </c>
      <c r="L111" t="s">
        <v>125</v>
      </c>
      <c r="N111" s="9"/>
      <c r="T111" s="49"/>
      <c r="U111" s="48" t="str">
        <f>HLOOKUP(U110,J110:L111,2)</f>
        <v>n.s.</v>
      </c>
      <c r="V111" s="65">
        <f>STDEV(J110:S110)</f>
        <v>7.695617241388427</v>
      </c>
      <c r="AJ111" s="11"/>
      <c r="AK111" t="s">
        <v>125</v>
      </c>
      <c r="AL111" t="s">
        <v>125</v>
      </c>
      <c r="AM111" t="s">
        <v>125</v>
      </c>
      <c r="AN111" t="s">
        <v>126</v>
      </c>
      <c r="AO111" t="s">
        <v>126</v>
      </c>
      <c r="AP111" t="s">
        <v>126</v>
      </c>
      <c r="AQ111" t="s">
        <v>125</v>
      </c>
      <c r="AR111" t="s">
        <v>126</v>
      </c>
      <c r="AS111" t="s">
        <v>125</v>
      </c>
      <c r="AT111" t="s">
        <v>125</v>
      </c>
      <c r="AU111" t="s">
        <v>125</v>
      </c>
      <c r="AV111" t="s">
        <v>125</v>
      </c>
      <c r="AW111" s="9"/>
      <c r="AX111" s="48" t="str">
        <f>HLOOKUP(AX110,AK110:AV111,2)</f>
        <v/>
      </c>
      <c r="AY111" s="65">
        <f>STDEV(AK110:AV110)</f>
        <v>6.7647642368761254</v>
      </c>
    </row>
    <row r="112" spans="1:51" x14ac:dyDescent="0.35">
      <c r="N112" s="9"/>
      <c r="O112" s="10"/>
      <c r="T112" s="49"/>
      <c r="U112" s="49"/>
      <c r="V112" s="66">
        <f>V111*100/V110/100</f>
        <v>0.13594894203864161</v>
      </c>
      <c r="AJ112" s="11"/>
      <c r="AK112" s="11"/>
      <c r="AL112" s="11"/>
      <c r="AM112" s="11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49"/>
      <c r="AY112" s="66">
        <f>AY111*100/AY110/100</f>
        <v>0.1194619026264398</v>
      </c>
    </row>
    <row r="113" spans="1:51" x14ac:dyDescent="0.35">
      <c r="A113" t="s">
        <v>39</v>
      </c>
    </row>
    <row r="114" spans="1:51" s="2" customFormat="1" ht="26" x14ac:dyDescent="0.6">
      <c r="A114" s="1" t="s">
        <v>0</v>
      </c>
      <c r="B114" s="1"/>
      <c r="C114" s="1"/>
      <c r="D114" s="1"/>
      <c r="E114" s="1"/>
      <c r="F114" s="1"/>
      <c r="G114" s="1"/>
      <c r="J114" s="3" t="s">
        <v>1</v>
      </c>
      <c r="K114" s="1"/>
      <c r="L114" s="1"/>
      <c r="M114" s="1"/>
      <c r="N114" s="1"/>
      <c r="O114" s="1"/>
      <c r="P114" s="1"/>
      <c r="Q114" s="1"/>
      <c r="R114" s="1"/>
      <c r="S114" s="1"/>
      <c r="V114" s="4"/>
      <c r="W114" s="4"/>
      <c r="X114" s="4"/>
      <c r="Y114" s="5" t="s">
        <v>2</v>
      </c>
      <c r="Z114" s="1"/>
      <c r="AA114" s="1"/>
      <c r="AB114" s="5"/>
      <c r="AC114" s="5"/>
      <c r="AD114" s="5"/>
      <c r="AE114" s="5"/>
      <c r="AF114" s="5"/>
      <c r="AH114" s="6"/>
      <c r="AJ114" s="5" t="s">
        <v>3</v>
      </c>
      <c r="AK114" s="7"/>
      <c r="AL114" s="7"/>
      <c r="AM114" s="8"/>
      <c r="AN114" s="8"/>
      <c r="AO114" s="8"/>
      <c r="AP114" s="1"/>
      <c r="AQ114" s="1"/>
      <c r="AR114" s="3"/>
      <c r="AS114" s="3"/>
      <c r="AT114" s="3"/>
      <c r="AU114" s="3"/>
      <c r="AV114" s="3"/>
      <c r="AW114" s="4"/>
      <c r="AX114" s="4"/>
    </row>
    <row r="115" spans="1:51" x14ac:dyDescent="0.35">
      <c r="A115" t="s">
        <v>117</v>
      </c>
      <c r="G115" s="9"/>
      <c r="J115" s="9"/>
      <c r="K115" s="9" t="s">
        <v>4</v>
      </c>
      <c r="O115" s="10"/>
      <c r="V115" s="9"/>
      <c r="W115" s="9"/>
      <c r="X115" s="9"/>
      <c r="AB115" s="11"/>
      <c r="AC115" s="11"/>
      <c r="AD115" s="11"/>
      <c r="AE115" s="11"/>
      <c r="AF115" s="11"/>
      <c r="AH115" s="11"/>
      <c r="AI115" s="11"/>
      <c r="AJ115" s="9"/>
      <c r="AK115" s="9" t="s">
        <v>27</v>
      </c>
      <c r="AL115" s="9"/>
      <c r="AM115" s="9"/>
      <c r="AN115" s="9"/>
      <c r="AO115" s="12" t="s">
        <v>28</v>
      </c>
      <c r="AP115" s="12"/>
      <c r="AQ115" s="12"/>
      <c r="AR115" s="12"/>
      <c r="AS115" s="13" t="s">
        <v>29</v>
      </c>
      <c r="AT115" s="13"/>
      <c r="AU115" s="13"/>
      <c r="AV115" s="13"/>
      <c r="AW115" s="9"/>
      <c r="AX115" s="9"/>
    </row>
    <row r="116" spans="1:51" x14ac:dyDescent="0.35">
      <c r="A116" t="s">
        <v>5</v>
      </c>
      <c r="B116" t="s">
        <v>6</v>
      </c>
      <c r="C116" t="s">
        <v>7</v>
      </c>
      <c r="D116" t="s">
        <v>8</v>
      </c>
      <c r="E116" t="s">
        <v>9</v>
      </c>
      <c r="F116" t="s">
        <v>10</v>
      </c>
      <c r="G116" t="s">
        <v>11</v>
      </c>
      <c r="J116" s="9" t="s">
        <v>12</v>
      </c>
      <c r="K116" s="9" t="s">
        <v>13</v>
      </c>
      <c r="L116" s="9" t="s">
        <v>14</v>
      </c>
      <c r="O116" s="10"/>
      <c r="V116" s="9"/>
      <c r="W116" s="9"/>
      <c r="X116" s="9"/>
      <c r="Y116" s="11" t="s">
        <v>5</v>
      </c>
      <c r="Z116" s="11" t="s">
        <v>15</v>
      </c>
      <c r="AA116" s="11" t="s">
        <v>16</v>
      </c>
      <c r="AB116" s="11" t="s">
        <v>17</v>
      </c>
      <c r="AC116" s="11" t="s">
        <v>18</v>
      </c>
      <c r="AD116" s="11"/>
      <c r="AE116" s="11"/>
      <c r="AF116" s="11"/>
      <c r="AH116" s="11"/>
      <c r="AI116" s="11"/>
      <c r="AJ116" s="9" t="s">
        <v>5</v>
      </c>
      <c r="AK116" s="54" t="s">
        <v>120</v>
      </c>
      <c r="AL116" s="54" t="s">
        <v>121</v>
      </c>
      <c r="AM116" s="54" t="s">
        <v>122</v>
      </c>
      <c r="AN116" s="54" t="s">
        <v>123</v>
      </c>
      <c r="AO116" s="54" t="s">
        <v>120</v>
      </c>
      <c r="AP116" s="54" t="s">
        <v>121</v>
      </c>
      <c r="AQ116" s="54" t="s">
        <v>122</v>
      </c>
      <c r="AR116" s="54" t="s">
        <v>123</v>
      </c>
      <c r="AS116" s="54" t="s">
        <v>120</v>
      </c>
      <c r="AT116" s="54" t="s">
        <v>121</v>
      </c>
      <c r="AU116" s="54" t="s">
        <v>122</v>
      </c>
      <c r="AV116" s="54" t="s">
        <v>123</v>
      </c>
      <c r="AW116" s="9"/>
      <c r="AX116" s="9"/>
    </row>
    <row r="117" spans="1:51" x14ac:dyDescent="0.35">
      <c r="A117" t="s">
        <v>19</v>
      </c>
      <c r="B117" s="14">
        <v>0.92895903520604184</v>
      </c>
      <c r="C117" s="14">
        <v>0.81903461095814623</v>
      </c>
      <c r="D117" s="14">
        <v>0.90716611503987421</v>
      </c>
      <c r="E117" s="14">
        <v>0.88971165257902129</v>
      </c>
      <c r="F117" s="14">
        <v>0.93545269783052032</v>
      </c>
      <c r="G117" s="14">
        <v>0.9204842221400944</v>
      </c>
      <c r="H117" s="89">
        <f>MAX(B117:G117)</f>
        <v>0.93545269783052032</v>
      </c>
      <c r="J117" s="15">
        <v>-9.0371210241010164E-2</v>
      </c>
      <c r="K117" s="15">
        <v>-5.3656865243194005E-2</v>
      </c>
      <c r="L117" s="15">
        <v>-9.1695540098514022E-2</v>
      </c>
      <c r="O117" s="10"/>
      <c r="V117" s="9"/>
      <c r="W117" s="9"/>
      <c r="X117" s="9"/>
      <c r="Y117" s="11" t="s">
        <v>19</v>
      </c>
      <c r="Z117" s="16">
        <v>0.92654597825224605</v>
      </c>
      <c r="AA117" s="16">
        <v>0.92832066002621771</v>
      </c>
      <c r="AB117" s="16">
        <v>0.89585560945524789</v>
      </c>
      <c r="AC117" s="16">
        <v>0.95622290433965251</v>
      </c>
      <c r="AD117" s="11"/>
      <c r="AE117" s="11"/>
      <c r="AF117" s="11"/>
      <c r="AG117" s="89">
        <f>MAX(Z117:AF117)</f>
        <v>0.95622290433965251</v>
      </c>
      <c r="AH117" s="11"/>
      <c r="AI117" s="11"/>
      <c r="AJ117" s="9" t="s">
        <v>19</v>
      </c>
      <c r="AK117" s="15">
        <v>-4.4868978551007431E-2</v>
      </c>
      <c r="AL117" s="15">
        <v>-8.386572159064444E-2</v>
      </c>
      <c r="AM117" s="15">
        <v>-0.13855350633463501</v>
      </c>
      <c r="AN117" s="15">
        <v>-7.5993817978770958E-2</v>
      </c>
      <c r="AO117" s="15">
        <v>-1.5367026556430047E-2</v>
      </c>
      <c r="AP117" s="15">
        <v>-4.2069342102259197E-2</v>
      </c>
      <c r="AQ117" s="15">
        <v>-0.10551957261365663</v>
      </c>
      <c r="AR117" s="15">
        <v>-4.1963296548391073E-2</v>
      </c>
      <c r="AS117" s="15">
        <v>-4.8926089570137977E-2</v>
      </c>
      <c r="AT117" s="15">
        <v>-9.2596300060757475E-2</v>
      </c>
      <c r="AU117" s="15">
        <v>-0.13449531188645117</v>
      </c>
      <c r="AV117" s="15">
        <v>-7.5492547390008921E-2</v>
      </c>
      <c r="AW117" s="9"/>
      <c r="AX117" s="9"/>
    </row>
    <row r="118" spans="1:51" s="17" customFormat="1" ht="15.5" x14ac:dyDescent="0.35">
      <c r="A118" s="17" t="s">
        <v>20</v>
      </c>
      <c r="B118" s="18">
        <v>0.86296488909094005</v>
      </c>
      <c r="C118" s="18">
        <v>0.6708176939473619</v>
      </c>
      <c r="D118" s="18">
        <v>0.82295036027653834</v>
      </c>
      <c r="E118" s="18">
        <v>0.79158682473489306</v>
      </c>
      <c r="F118" s="18">
        <v>0.87507174987839875</v>
      </c>
      <c r="G118" s="18">
        <v>0.84729120320885465</v>
      </c>
      <c r="I118" s="24">
        <f>AVERAGE(B119:G119)</f>
        <v>81.178045352283121</v>
      </c>
      <c r="J118" s="19">
        <v>8.1669556404248608E-3</v>
      </c>
      <c r="K118" s="19">
        <v>2.8790591877262809E-3</v>
      </c>
      <c r="L118" s="19">
        <v>8.4080720739581928E-3</v>
      </c>
      <c r="O118" s="20"/>
      <c r="V118" s="55">
        <f>AVERAGE(J119:S119)</f>
        <v>0.64846956340364448</v>
      </c>
      <c r="W118" s="21"/>
      <c r="X118" s="21"/>
      <c r="Y118" s="22" t="s">
        <v>20</v>
      </c>
      <c r="Z118" s="23">
        <v>0.85848744981541159</v>
      </c>
      <c r="AA118" s="23">
        <v>0.8617792478315125</v>
      </c>
      <c r="AB118" s="23">
        <v>0.80255727299243362</v>
      </c>
      <c r="AC118" s="23">
        <v>0.91436224278376022</v>
      </c>
      <c r="AD118" s="22"/>
      <c r="AE118" s="22"/>
      <c r="AF118" s="22"/>
      <c r="AH118" s="42">
        <f>AVERAGE(Z119:AF119)</f>
        <v>85.929655335577948</v>
      </c>
      <c r="AI118" s="22"/>
      <c r="AJ118" s="21" t="s">
        <v>20</v>
      </c>
      <c r="AK118" s="19">
        <v>2.0132252362107649E-3</v>
      </c>
      <c r="AL118" s="19">
        <v>7.033459257919485E-3</v>
      </c>
      <c r="AM118" s="19">
        <v>1.9197074117621744E-2</v>
      </c>
      <c r="AN118" s="19">
        <v>5.7750603709905719E-3</v>
      </c>
      <c r="AO118" s="19">
        <v>2.3614550518602631E-4</v>
      </c>
      <c r="AP118" s="19">
        <v>1.7698295449169183E-3</v>
      </c>
      <c r="AQ118" s="19">
        <v>1.1134380204568755E-2</v>
      </c>
      <c r="AR118" s="19">
        <v>1.76091825720821E-3</v>
      </c>
      <c r="AS118" s="19">
        <v>2.3937622406251641E-3</v>
      </c>
      <c r="AT118" s="19">
        <v>8.5740747849418347E-3</v>
      </c>
      <c r="AU118" s="19">
        <v>1.8088988919433772E-2</v>
      </c>
      <c r="AV118" s="19">
        <v>5.6991247114327424E-3</v>
      </c>
      <c r="AW118" s="21"/>
      <c r="AX118" s="21"/>
      <c r="AY118" s="55">
        <f>AVERAGE(AK119:AV119)</f>
        <v>0.69730035959213321</v>
      </c>
    </row>
    <row r="119" spans="1:51" s="25" customFormat="1" ht="15.5" x14ac:dyDescent="0.35">
      <c r="A119" s="24" t="s">
        <v>21</v>
      </c>
      <c r="B119" s="24">
        <v>86.296488909094009</v>
      </c>
      <c r="C119" s="24">
        <v>67.081769394736185</v>
      </c>
      <c r="D119" s="24">
        <v>82.295036027653836</v>
      </c>
      <c r="E119" s="24">
        <v>79.158682473489307</v>
      </c>
      <c r="F119" s="24">
        <v>87.507174987839875</v>
      </c>
      <c r="G119" s="24">
        <v>84.729120320885471</v>
      </c>
      <c r="H119" s="25">
        <f>MAX(B119:G119)</f>
        <v>87.507174987839875</v>
      </c>
      <c r="I119" s="29">
        <f>STDEV(B119:G119)</f>
        <v>7.5219275494650599</v>
      </c>
      <c r="J119" s="24">
        <v>0.81669556404248611</v>
      </c>
      <c r="K119" s="24">
        <v>0.28790591877262811</v>
      </c>
      <c r="L119" s="24">
        <v>0.84080720739581927</v>
      </c>
      <c r="N119" s="26"/>
      <c r="O119" s="27"/>
      <c r="U119" s="25">
        <f>MAX(J119:S119)</f>
        <v>0.84080720739581927</v>
      </c>
      <c r="V119" s="60">
        <f>STDEV(J119:S119)</f>
        <v>0.31248991857098529</v>
      </c>
      <c r="W119" s="26"/>
      <c r="X119" s="26"/>
      <c r="Y119" s="25" t="s">
        <v>21</v>
      </c>
      <c r="Z119" s="24">
        <v>85.848744981541159</v>
      </c>
      <c r="AA119" s="24">
        <v>86.177924783151255</v>
      </c>
      <c r="AB119" s="24">
        <v>80.255727299243361</v>
      </c>
      <c r="AC119" s="24">
        <v>91.436224278376017</v>
      </c>
      <c r="AD119" s="28"/>
      <c r="AE119" s="29"/>
      <c r="AF119" s="29"/>
      <c r="AG119" s="25">
        <f>MAX(Z119:AF119)</f>
        <v>91.436224278376017</v>
      </c>
      <c r="AH119" s="29">
        <f>STDEV(Z119:AF119)</f>
        <v>4.567418858512271</v>
      </c>
      <c r="AI119" s="29"/>
      <c r="AJ119" s="26" t="s">
        <v>21</v>
      </c>
      <c r="AK119" s="24">
        <v>0.2013225236210765</v>
      </c>
      <c r="AL119" s="24">
        <v>0.70334592579194855</v>
      </c>
      <c r="AM119" s="24">
        <v>1.9197074117621744</v>
      </c>
      <c r="AN119" s="24">
        <v>0.57750603709905723</v>
      </c>
      <c r="AO119" s="24">
        <v>2.3614550518602631E-2</v>
      </c>
      <c r="AP119" s="24">
        <v>0.17698295449169182</v>
      </c>
      <c r="AQ119" s="24">
        <v>1.1134380204568755</v>
      </c>
      <c r="AR119" s="24">
        <v>0.17609182572082099</v>
      </c>
      <c r="AS119" s="24">
        <v>0.23937622406251641</v>
      </c>
      <c r="AT119" s="24">
        <v>0.85740747849418342</v>
      </c>
      <c r="AU119" s="24">
        <v>1.8088988919433773</v>
      </c>
      <c r="AV119" s="24">
        <v>0.56991247114327426</v>
      </c>
      <c r="AW119" s="26"/>
      <c r="AX119" s="26">
        <f>MAX(AK119:AV119)</f>
        <v>1.9197074117621744</v>
      </c>
      <c r="AY119" s="60">
        <f>STDEV(AK119:AV119)</f>
        <v>0.63326568301881658</v>
      </c>
    </row>
    <row r="120" spans="1:51" x14ac:dyDescent="0.35">
      <c r="A120" t="s">
        <v>111</v>
      </c>
      <c r="B120" s="14">
        <v>8.155988023682304E-72</v>
      </c>
      <c r="C120" s="14">
        <v>2.0373745391344259E-41</v>
      </c>
      <c r="D120" s="14">
        <v>6.909321804817515E-27</v>
      </c>
      <c r="E120" s="14">
        <v>9.9034075249932754E-58</v>
      </c>
      <c r="F120" s="14">
        <v>5.6688931077291515E-32</v>
      </c>
      <c r="G120" s="14">
        <v>4.8037942057609591E-29</v>
      </c>
      <c r="H120" s="14">
        <f>HLOOKUP(H119,B119:G120,2)</f>
        <v>5.6688931077291515E-32</v>
      </c>
      <c r="I120" s="56">
        <f>I119*100/I118/100</f>
        <v>9.2659628805086852E-2</v>
      </c>
      <c r="J120" s="14">
        <v>0.29361391265586467</v>
      </c>
      <c r="K120" s="14">
        <v>0.53346073014009776</v>
      </c>
      <c r="L120" s="14">
        <v>0.28656752553348813</v>
      </c>
      <c r="N120" s="9"/>
      <c r="O120" s="30"/>
      <c r="P120" s="14"/>
      <c r="Q120" s="14"/>
      <c r="R120" s="14"/>
      <c r="S120" s="14"/>
      <c r="T120" s="14"/>
      <c r="U120" s="14">
        <f>HLOOKUP(U119,J119:L120,2)</f>
        <v>0.28656752553348813</v>
      </c>
      <c r="V120" s="61">
        <f>V119*100/V118/100</f>
        <v>0.48188833556167038</v>
      </c>
      <c r="W120" s="15"/>
      <c r="X120" s="15"/>
      <c r="Y120" t="s">
        <v>111</v>
      </c>
      <c r="Z120" s="14">
        <v>2.1873654869726026E-72</v>
      </c>
      <c r="AA120" s="14">
        <v>4.2529032982322196E-74</v>
      </c>
      <c r="AB120" s="14">
        <v>5.1708112619787369E-60</v>
      </c>
      <c r="AC120" s="14">
        <v>1.4181592559657668E-91</v>
      </c>
      <c r="AD120" s="31"/>
      <c r="AE120" s="16"/>
      <c r="AF120" s="16"/>
      <c r="AG120" s="16">
        <v>9.3863405520113914E-5</v>
      </c>
      <c r="AH120" s="56">
        <f>AH119*100/AH118/100</f>
        <v>5.3152998701964958E-2</v>
      </c>
      <c r="AI120" s="31"/>
      <c r="AJ120" s="9" t="s">
        <v>111</v>
      </c>
      <c r="AK120" s="14">
        <v>0.56359000921892122</v>
      </c>
      <c r="AL120" s="14">
        <v>0.27689346430314393</v>
      </c>
      <c r="AM120" s="14">
        <v>7.4151039514475964E-2</v>
      </c>
      <c r="AN120" s="14">
        <v>0.32464718442384954</v>
      </c>
      <c r="AO120" s="14">
        <v>0.84327664916445644</v>
      </c>
      <c r="AP120" s="14">
        <v>0.58595200288728244</v>
      </c>
      <c r="AQ120" s="14">
        <v>0.17472929657026329</v>
      </c>
      <c r="AR120" s="14">
        <v>0.58689769396697611</v>
      </c>
      <c r="AS120" s="14">
        <v>0.52882722030240004</v>
      </c>
      <c r="AT120" s="14">
        <v>0.22975793185384902</v>
      </c>
      <c r="AU120" s="14">
        <v>8.3115178401919038E-2</v>
      </c>
      <c r="AV120" s="14">
        <v>0.32785807586438676</v>
      </c>
      <c r="AW120" s="15"/>
      <c r="AX120" s="14">
        <f>HLOOKUP(AX119,AK119:AV120,2)</f>
        <v>0.32785807586438676</v>
      </c>
      <c r="AY120" s="61">
        <f>AY119*100/AY118/100</f>
        <v>0.90816772759048636</v>
      </c>
    </row>
    <row r="121" spans="1:51" x14ac:dyDescent="0.35">
      <c r="G121" s="9"/>
      <c r="I121" s="9"/>
      <c r="N121" s="9"/>
      <c r="O121" s="30"/>
      <c r="P121" s="14"/>
      <c r="Q121" s="14"/>
      <c r="R121" s="14"/>
      <c r="S121" s="14"/>
      <c r="T121" s="14"/>
      <c r="U121" s="14"/>
      <c r="V121" s="15"/>
      <c r="W121" s="15"/>
      <c r="X121" s="15"/>
      <c r="Z121" s="11"/>
      <c r="AA121" s="11"/>
      <c r="AB121" s="11"/>
      <c r="AC121" s="11"/>
      <c r="AD121" s="31"/>
      <c r="AE121" s="16"/>
      <c r="AF121" s="16"/>
      <c r="AH121" s="11"/>
      <c r="AI121" s="31"/>
      <c r="AJ121" s="16"/>
      <c r="AK121" s="16"/>
      <c r="AL121" s="16"/>
      <c r="AM121" s="16"/>
      <c r="AN121" s="15"/>
      <c r="AO121" s="9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</row>
    <row r="122" spans="1:51" s="2" customFormat="1" ht="26" x14ac:dyDescent="0.6">
      <c r="A122" s="2" t="s">
        <v>22</v>
      </c>
      <c r="J122" s="4" t="s">
        <v>147</v>
      </c>
      <c r="K122"/>
      <c r="L122"/>
      <c r="M122"/>
      <c r="N122" s="4"/>
      <c r="O122" s="32"/>
      <c r="V122" s="4"/>
      <c r="W122" s="4"/>
      <c r="X122" s="4"/>
      <c r="Y122" s="6" t="s">
        <v>24</v>
      </c>
      <c r="Z122" s="6"/>
      <c r="AA122" s="6"/>
      <c r="AB122" s="6"/>
      <c r="AC122" s="6"/>
      <c r="AD122" s="4"/>
      <c r="AE122" s="4"/>
      <c r="AF122" s="4"/>
      <c r="AH122" s="6"/>
      <c r="AI122" s="6"/>
      <c r="AJ122" s="6" t="s">
        <v>148</v>
      </c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/>
      <c r="AV122" s="4"/>
      <c r="AW122" s="4"/>
      <c r="AX122" s="4"/>
    </row>
    <row r="123" spans="1:51" x14ac:dyDescent="0.35">
      <c r="A123" t="s">
        <v>26</v>
      </c>
      <c r="J123" s="9"/>
      <c r="K123" s="9" t="s">
        <v>4</v>
      </c>
      <c r="L123" s="9"/>
      <c r="N123" s="9"/>
      <c r="O123" s="10"/>
      <c r="V123" s="9"/>
      <c r="W123" s="9"/>
      <c r="X123" s="9"/>
      <c r="Y123" s="11" t="s">
        <v>26</v>
      </c>
      <c r="Z123" s="11"/>
      <c r="AA123" s="11"/>
      <c r="AB123" s="11"/>
      <c r="AC123" s="11"/>
      <c r="AD123" s="9"/>
      <c r="AE123" s="9"/>
      <c r="AF123" s="9"/>
      <c r="AH123" s="16"/>
      <c r="AI123" s="11"/>
      <c r="AJ123" s="11"/>
      <c r="AK123" s="9" t="s">
        <v>27</v>
      </c>
      <c r="AL123" s="9"/>
      <c r="AM123" s="9"/>
      <c r="AN123" s="9"/>
      <c r="AO123" s="12" t="s">
        <v>28</v>
      </c>
      <c r="AP123" s="12"/>
      <c r="AQ123" s="12"/>
      <c r="AR123" s="12"/>
      <c r="AS123" s="13" t="s">
        <v>29</v>
      </c>
      <c r="AT123" s="13"/>
      <c r="AU123" s="13"/>
      <c r="AV123" s="13"/>
      <c r="AW123" s="9"/>
      <c r="AX123" s="9"/>
    </row>
    <row r="124" spans="1:51" x14ac:dyDescent="0.35">
      <c r="B124" t="s">
        <v>6</v>
      </c>
      <c r="C124" t="s">
        <v>7</v>
      </c>
      <c r="D124" t="s">
        <v>8</v>
      </c>
      <c r="E124" t="s">
        <v>9</v>
      </c>
      <c r="F124" t="s">
        <v>35</v>
      </c>
      <c r="G124" t="s">
        <v>11</v>
      </c>
      <c r="J124" s="9" t="s">
        <v>12</v>
      </c>
      <c r="K124" s="9" t="s">
        <v>30</v>
      </c>
      <c r="L124" s="9" t="s">
        <v>31</v>
      </c>
      <c r="N124" s="9"/>
      <c r="V124" s="9"/>
      <c r="W124" s="9"/>
      <c r="X124" s="9"/>
      <c r="Y124" s="11"/>
      <c r="Z124" s="11" t="s">
        <v>15</v>
      </c>
      <c r="AA124" s="11" t="s">
        <v>16</v>
      </c>
      <c r="AB124" s="11" t="s">
        <v>17</v>
      </c>
      <c r="AC124" s="11" t="s">
        <v>18</v>
      </c>
      <c r="AD124" s="9"/>
      <c r="AE124" s="9"/>
      <c r="AF124" s="9"/>
      <c r="AH124" s="16"/>
      <c r="AI124" s="11"/>
      <c r="AJ124" s="11"/>
      <c r="AK124" s="54" t="s">
        <v>120</v>
      </c>
      <c r="AL124" s="54" t="s">
        <v>121</v>
      </c>
      <c r="AM124" s="54" t="s">
        <v>122</v>
      </c>
      <c r="AN124" s="54" t="s">
        <v>123</v>
      </c>
      <c r="AO124" s="54" t="s">
        <v>120</v>
      </c>
      <c r="AP124" s="54" t="s">
        <v>121</v>
      </c>
      <c r="AQ124" s="54" t="s">
        <v>122</v>
      </c>
      <c r="AR124" s="54" t="s">
        <v>123</v>
      </c>
      <c r="AS124" s="54" t="s">
        <v>120</v>
      </c>
      <c r="AT124" s="54" t="s">
        <v>121</v>
      </c>
      <c r="AU124" s="54" t="s">
        <v>122</v>
      </c>
      <c r="AV124" s="54" t="s">
        <v>123</v>
      </c>
      <c r="AW124" s="9"/>
      <c r="AX124" s="9"/>
    </row>
    <row r="125" spans="1:51" x14ac:dyDescent="0.35">
      <c r="A125" s="30" t="s">
        <v>32</v>
      </c>
      <c r="B125">
        <v>56</v>
      </c>
      <c r="C125">
        <v>55</v>
      </c>
      <c r="D125">
        <v>57</v>
      </c>
      <c r="E125">
        <v>162</v>
      </c>
      <c r="F125">
        <v>67</v>
      </c>
      <c r="G125">
        <v>66</v>
      </c>
      <c r="J125" s="9">
        <v>136</v>
      </c>
      <c r="K125" s="9">
        <v>136</v>
      </c>
      <c r="L125" s="9">
        <v>135</v>
      </c>
      <c r="N125" s="9"/>
      <c r="V125" s="9"/>
      <c r="W125" s="9"/>
      <c r="X125" s="9"/>
      <c r="Y125" s="31" t="s">
        <v>32</v>
      </c>
      <c r="Z125" s="11">
        <v>57</v>
      </c>
      <c r="AA125" s="11">
        <v>163</v>
      </c>
      <c r="AB125" s="11">
        <v>162</v>
      </c>
      <c r="AC125" s="11">
        <v>68</v>
      </c>
      <c r="AD125" s="9"/>
      <c r="AE125" s="9"/>
      <c r="AF125" s="9"/>
      <c r="AH125" s="11"/>
      <c r="AI125" s="11"/>
      <c r="AJ125" s="33" t="s">
        <v>32</v>
      </c>
      <c r="AK125" s="9">
        <v>134</v>
      </c>
      <c r="AL125" s="9">
        <v>136</v>
      </c>
      <c r="AM125" s="9">
        <v>136</v>
      </c>
      <c r="AN125" s="9">
        <v>136</v>
      </c>
      <c r="AO125" s="9">
        <v>135</v>
      </c>
      <c r="AP125" s="9">
        <v>136</v>
      </c>
      <c r="AQ125" s="9">
        <v>136</v>
      </c>
      <c r="AR125" s="9">
        <v>136</v>
      </c>
      <c r="AS125" s="9">
        <v>133</v>
      </c>
      <c r="AT125" s="9">
        <v>135</v>
      </c>
      <c r="AU125" s="9">
        <v>135</v>
      </c>
      <c r="AV125" s="9">
        <v>135</v>
      </c>
      <c r="AW125" s="9"/>
      <c r="AX125" s="9"/>
    </row>
    <row r="126" spans="1:51" ht="15.5" x14ac:dyDescent="0.35">
      <c r="A126" s="30" t="s">
        <v>33</v>
      </c>
      <c r="B126">
        <v>42</v>
      </c>
      <c r="C126">
        <v>38</v>
      </c>
      <c r="D126">
        <v>39</v>
      </c>
      <c r="E126">
        <v>131</v>
      </c>
      <c r="F126">
        <v>54</v>
      </c>
      <c r="G126">
        <v>47</v>
      </c>
      <c r="I126" s="24">
        <f>AVERAGE(B127:G127)</f>
        <v>74.19754923180777</v>
      </c>
      <c r="J126" s="9">
        <v>69</v>
      </c>
      <c r="K126" s="9">
        <v>69</v>
      </c>
      <c r="L126" s="9">
        <v>69</v>
      </c>
      <c r="N126" s="9"/>
      <c r="V126" s="55">
        <f>AVERAGE(J127:S127)</f>
        <v>50.860566448801741</v>
      </c>
      <c r="W126" s="9"/>
      <c r="X126" s="9"/>
      <c r="Y126" s="31" t="s">
        <v>33</v>
      </c>
      <c r="Z126" s="11">
        <v>41</v>
      </c>
      <c r="AA126" s="11">
        <v>135</v>
      </c>
      <c r="AB126" s="11">
        <v>131</v>
      </c>
      <c r="AC126" s="11">
        <v>54</v>
      </c>
      <c r="AD126" s="9"/>
      <c r="AE126" s="9"/>
      <c r="AF126" s="9"/>
      <c r="AH126" s="42">
        <f>AVERAGE(Z127:AF127)</f>
        <v>78.756968171930154</v>
      </c>
      <c r="AI126" s="11"/>
      <c r="AJ126" s="33" t="s">
        <v>33</v>
      </c>
      <c r="AK126" s="9">
        <v>68</v>
      </c>
      <c r="AL126" s="9">
        <v>67</v>
      </c>
      <c r="AM126" s="9">
        <v>66</v>
      </c>
      <c r="AN126" s="9">
        <v>70</v>
      </c>
      <c r="AO126" s="9">
        <v>66</v>
      </c>
      <c r="AP126" s="9">
        <v>67</v>
      </c>
      <c r="AQ126" s="9">
        <v>68</v>
      </c>
      <c r="AR126" s="9">
        <v>72</v>
      </c>
      <c r="AS126" s="9">
        <v>71</v>
      </c>
      <c r="AT126" s="9">
        <v>71</v>
      </c>
      <c r="AU126" s="9">
        <v>68</v>
      </c>
      <c r="AV126" s="9">
        <v>66</v>
      </c>
      <c r="AW126" s="9"/>
      <c r="AX126" s="9"/>
      <c r="AY126" s="55">
        <f>AVERAGE(AK127:AV127)</f>
        <v>50.52842135661399</v>
      </c>
    </row>
    <row r="127" spans="1:51" s="24" customFormat="1" ht="15.5" x14ac:dyDescent="0.35">
      <c r="A127" s="34" t="s">
        <v>34</v>
      </c>
      <c r="B127" s="24">
        <v>75</v>
      </c>
      <c r="C127" s="24">
        <v>69.090909090909093</v>
      </c>
      <c r="D127" s="24">
        <v>68.421052631578945</v>
      </c>
      <c r="E127" s="24">
        <v>80.864197530864203</v>
      </c>
      <c r="F127" s="24">
        <v>80.597014925373131</v>
      </c>
      <c r="G127" s="24">
        <v>71.212121212121218</v>
      </c>
      <c r="H127" s="25">
        <f>MAX(B127:G127)</f>
        <v>80.864197530864203</v>
      </c>
      <c r="I127" s="29">
        <f>STDEV(B127:G127)</f>
        <v>5.5569731851724233</v>
      </c>
      <c r="J127" s="24">
        <v>50.735294117647058</v>
      </c>
      <c r="K127" s="24">
        <v>50.735294117647058</v>
      </c>
      <c r="L127" s="24">
        <v>51.111111111111114</v>
      </c>
      <c r="U127" s="25">
        <f>MAX(J127:S127)</f>
        <v>51.111111111111114</v>
      </c>
      <c r="V127" s="60">
        <f>STDEV(J127:S127)</f>
        <v>0.21697804234250873</v>
      </c>
      <c r="Y127" s="34" t="s">
        <v>34</v>
      </c>
      <c r="Z127" s="24">
        <v>71.929824561403507</v>
      </c>
      <c r="AA127" s="24">
        <v>82.822085889570559</v>
      </c>
      <c r="AB127" s="24">
        <v>80.864197530864203</v>
      </c>
      <c r="AC127" s="24">
        <v>79.411764705882348</v>
      </c>
      <c r="AG127" s="25">
        <f>MAX(Z127:AF127)</f>
        <v>82.822085889570559</v>
      </c>
      <c r="AH127" s="29">
        <f>STDEV(Z127:AF127)</f>
        <v>4.7611009234230046</v>
      </c>
      <c r="AJ127" s="34" t="s">
        <v>34</v>
      </c>
      <c r="AK127" s="24">
        <v>50.746268656716417</v>
      </c>
      <c r="AL127" s="24">
        <v>49.264705882352942</v>
      </c>
      <c r="AM127" s="24">
        <v>48.529411764705884</v>
      </c>
      <c r="AN127" s="24">
        <v>51.470588235294116</v>
      </c>
      <c r="AO127" s="24">
        <v>48.888888888888886</v>
      </c>
      <c r="AP127" s="24">
        <v>49.264705882352942</v>
      </c>
      <c r="AQ127" s="24">
        <v>50</v>
      </c>
      <c r="AR127" s="24">
        <v>52.941176470588232</v>
      </c>
      <c r="AS127" s="24">
        <v>53.383458646616539</v>
      </c>
      <c r="AT127" s="24">
        <v>52.592592592592595</v>
      </c>
      <c r="AU127" s="24">
        <v>50.370370370370374</v>
      </c>
      <c r="AV127" s="24">
        <v>48.888888888888886</v>
      </c>
      <c r="AX127" s="26">
        <f>MAX(AK127:AV127)</f>
        <v>53.383458646616539</v>
      </c>
      <c r="AY127" s="60">
        <f>STDEV(AK127:AV127)</f>
        <v>1.7066420924872356</v>
      </c>
    </row>
    <row r="128" spans="1:51" x14ac:dyDescent="0.35">
      <c r="A128" t="s">
        <v>119</v>
      </c>
      <c r="B128" s="52" t="str">
        <f t="shared" ref="B128:G128" si="4">IF(B127&lt;(50+(1.654*50)/SQRT(B125)),"n.s.","")</f>
        <v/>
      </c>
      <c r="C128" s="52" t="str">
        <f t="shared" si="4"/>
        <v/>
      </c>
      <c r="D128" s="52" t="str">
        <f t="shared" si="4"/>
        <v/>
      </c>
      <c r="E128" s="52" t="str">
        <f t="shared" si="4"/>
        <v/>
      </c>
      <c r="F128" s="52" t="str">
        <f t="shared" si="4"/>
        <v/>
      </c>
      <c r="G128" s="52" t="str">
        <f t="shared" si="4"/>
        <v/>
      </c>
      <c r="H128" s="14" t="str">
        <f>HLOOKUP(H127,B127:G128,2)</f>
        <v/>
      </c>
      <c r="I128" s="56">
        <f>I127*100/I126/100</f>
        <v>7.4894295602828398E-2</v>
      </c>
      <c r="J128" s="52" t="s">
        <v>125</v>
      </c>
      <c r="K128" s="52" t="s">
        <v>125</v>
      </c>
      <c r="L128" s="52" t="s">
        <v>125</v>
      </c>
      <c r="N128" s="9"/>
      <c r="U128" s="14" t="str">
        <f>HLOOKUP(U127,J127:L128,2)</f>
        <v>n.s.</v>
      </c>
      <c r="V128" s="61">
        <f>V127*100/V126/100</f>
        <v>4.2661349940120588E-3</v>
      </c>
      <c r="Y128" t="s">
        <v>119</v>
      </c>
      <c r="Z128" s="52" t="str">
        <f>IF(Z127&lt;(50+(1.654*50)/SQRT(Z125)),"n.s.","")</f>
        <v/>
      </c>
      <c r="AA128" s="52" t="str">
        <f>IF(AA127&lt;(50+(1.654*50)/SQRT(AA125)),"n.s.","")</f>
        <v/>
      </c>
      <c r="AB128" s="52" t="str">
        <f>IF(AB127&lt;(50+(1.654*50)/SQRT(AB125)),"n.s.","")</f>
        <v/>
      </c>
      <c r="AC128" s="52" t="str">
        <f>IF(AC127&lt;(50+(1.654*50)/SQRT(AC125)),"n.s.","")</f>
        <v/>
      </c>
      <c r="AG128" s="14" t="str">
        <f>HLOOKUP(AG127,Z127:AF128,2)</f>
        <v/>
      </c>
      <c r="AH128" s="56">
        <f>AH127*100/AH126/100</f>
        <v>6.0453075250805718E-2</v>
      </c>
      <c r="AJ128" s="11"/>
      <c r="AK128" s="52" t="s">
        <v>125</v>
      </c>
      <c r="AL128" s="52" t="s">
        <v>125</v>
      </c>
      <c r="AM128" s="52" t="s">
        <v>125</v>
      </c>
      <c r="AN128" s="52" t="s">
        <v>125</v>
      </c>
      <c r="AO128" s="52" t="s">
        <v>125</v>
      </c>
      <c r="AP128" s="52" t="s">
        <v>125</v>
      </c>
      <c r="AQ128" s="52" t="s">
        <v>125</v>
      </c>
      <c r="AR128" s="52" t="s">
        <v>125</v>
      </c>
      <c r="AS128" s="52" t="s">
        <v>125</v>
      </c>
      <c r="AT128" s="52" t="s">
        <v>125</v>
      </c>
      <c r="AU128" s="52" t="s">
        <v>125</v>
      </c>
      <c r="AV128" s="52" t="s">
        <v>125</v>
      </c>
      <c r="AW128" s="9"/>
      <c r="AX128" s="14" t="str">
        <f>HLOOKUP(AX127,AK127:AV128,2)</f>
        <v>n.s.</v>
      </c>
      <c r="AY128" s="61">
        <f>AY127*100/AY126/100</f>
        <v>3.3775883882108303E-2</v>
      </c>
    </row>
    <row r="129" spans="1:51" ht="15.5" x14ac:dyDescent="0.35">
      <c r="J129" s="24">
        <v>49.264705882352942</v>
      </c>
      <c r="K129" s="24">
        <v>49.264705882352942</v>
      </c>
      <c r="L129" s="24">
        <v>48.888888888888886</v>
      </c>
      <c r="N129" s="9"/>
      <c r="T129" s="49"/>
      <c r="U129" s="47">
        <f>MAX(J129:S129)</f>
        <v>49.264705882352942</v>
      </c>
      <c r="V129" s="57">
        <f>AVERAGE(J129:S129)</f>
        <v>49.139433551198259</v>
      </c>
      <c r="AJ129" s="34" t="s">
        <v>127</v>
      </c>
      <c r="AK129" s="24">
        <v>49.253731343283583</v>
      </c>
      <c r="AL129" s="24">
        <v>50.735294117647058</v>
      </c>
      <c r="AM129" s="24">
        <v>51.470588235294116</v>
      </c>
      <c r="AN129" s="24">
        <v>48.529411764705884</v>
      </c>
      <c r="AO129" s="24">
        <v>51.111111111111114</v>
      </c>
      <c r="AP129" s="24">
        <v>50.735294117647058</v>
      </c>
      <c r="AQ129" s="24">
        <v>50</v>
      </c>
      <c r="AR129" s="24">
        <v>47.058823529411768</v>
      </c>
      <c r="AS129" s="24">
        <v>46.616541353383461</v>
      </c>
      <c r="AT129" s="24">
        <v>47.407407407407405</v>
      </c>
      <c r="AU129" s="24">
        <v>49.629629629629626</v>
      </c>
      <c r="AV129" s="24">
        <v>51.111111111111114</v>
      </c>
      <c r="AW129" s="9"/>
      <c r="AX129" s="47">
        <f>MAX(AK129:AV129)</f>
        <v>51.470588235294116</v>
      </c>
      <c r="AY129" s="57">
        <f>AVERAGE(AK129:AV129)</f>
        <v>49.47157864338601</v>
      </c>
    </row>
    <row r="130" spans="1:51" x14ac:dyDescent="0.35">
      <c r="J130" t="s">
        <v>125</v>
      </c>
      <c r="K130" t="s">
        <v>125</v>
      </c>
      <c r="L130" t="s">
        <v>125</v>
      </c>
      <c r="N130" s="9"/>
      <c r="T130" s="49"/>
      <c r="U130" s="48" t="str">
        <f>HLOOKUP(U129,J129:L130,2)</f>
        <v>n.s.</v>
      </c>
      <c r="V130" s="65">
        <f>STDEV(J129:S129)</f>
        <v>0.21697804234250873</v>
      </c>
      <c r="AJ130" s="11"/>
      <c r="AK130" t="s">
        <v>125</v>
      </c>
      <c r="AL130" t="s">
        <v>125</v>
      </c>
      <c r="AM130" t="s">
        <v>125</v>
      </c>
      <c r="AN130" t="s">
        <v>125</v>
      </c>
      <c r="AO130" t="s">
        <v>125</v>
      </c>
      <c r="AP130" t="s">
        <v>125</v>
      </c>
      <c r="AQ130" t="s">
        <v>125</v>
      </c>
      <c r="AR130" t="s">
        <v>125</v>
      </c>
      <c r="AS130" t="s">
        <v>125</v>
      </c>
      <c r="AT130" t="s">
        <v>125</v>
      </c>
      <c r="AU130" t="s">
        <v>125</v>
      </c>
      <c r="AV130" t="s">
        <v>125</v>
      </c>
      <c r="AW130" s="9"/>
      <c r="AX130" s="48" t="str">
        <f>HLOOKUP(AX129,AK129:AV130,2)</f>
        <v>n.s.</v>
      </c>
      <c r="AY130" s="65">
        <f>STDEV(AK129:AV129)</f>
        <v>1.7066420924872356</v>
      </c>
    </row>
    <row r="131" spans="1:51" x14ac:dyDescent="0.35">
      <c r="N131" s="9"/>
      <c r="O131" s="10"/>
      <c r="T131" s="49"/>
      <c r="U131" s="49"/>
      <c r="V131" s="66">
        <f>V130*100/V129/100</f>
        <v>4.4155584764004217E-3</v>
      </c>
      <c r="AJ131" s="11"/>
      <c r="AK131" s="11"/>
      <c r="AL131" s="11"/>
      <c r="AM131" s="11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49"/>
      <c r="AY131" s="66">
        <f>AY130*100/AY129/100</f>
        <v>3.4497425376083107E-2</v>
      </c>
    </row>
    <row r="132" spans="1:51" x14ac:dyDescent="0.35">
      <c r="A132" t="s">
        <v>40</v>
      </c>
    </row>
    <row r="133" spans="1:51" s="2" customFormat="1" ht="26" x14ac:dyDescent="0.6">
      <c r="A133" s="1" t="s">
        <v>0</v>
      </c>
      <c r="B133" s="1"/>
      <c r="C133" s="1"/>
      <c r="D133" s="1"/>
      <c r="E133" s="1"/>
      <c r="F133" s="1"/>
      <c r="G133" s="1"/>
      <c r="J133" s="3" t="s">
        <v>1</v>
      </c>
      <c r="K133" s="1"/>
      <c r="L133" s="1"/>
      <c r="M133" s="1"/>
      <c r="N133" s="1"/>
      <c r="O133" s="1"/>
      <c r="P133" s="1"/>
      <c r="Q133" s="1"/>
      <c r="R133" s="1"/>
      <c r="S133" s="1"/>
      <c r="V133" s="4"/>
      <c r="W133" s="4"/>
      <c r="X133" s="4"/>
      <c r="Y133" s="5" t="s">
        <v>2</v>
      </c>
      <c r="Z133" s="1"/>
      <c r="AA133" s="1"/>
      <c r="AB133" s="5"/>
      <c r="AC133" s="5"/>
      <c r="AD133" s="5"/>
      <c r="AE133" s="5"/>
      <c r="AF133" s="5"/>
      <c r="AH133" s="6"/>
      <c r="AJ133" s="5" t="s">
        <v>3</v>
      </c>
      <c r="AK133" s="7"/>
      <c r="AL133" s="7"/>
      <c r="AM133" s="8"/>
      <c r="AN133" s="8"/>
      <c r="AO133" s="8"/>
      <c r="AP133" s="1"/>
      <c r="AQ133" s="1"/>
      <c r="AR133" s="3"/>
      <c r="AS133" s="3"/>
      <c r="AT133" s="3"/>
      <c r="AU133" s="3"/>
      <c r="AV133" s="3"/>
      <c r="AW133" s="4"/>
      <c r="AX133" s="4"/>
    </row>
    <row r="134" spans="1:51" x14ac:dyDescent="0.35">
      <c r="A134" t="s">
        <v>117</v>
      </c>
      <c r="G134" s="9"/>
      <c r="J134" s="9"/>
      <c r="K134" s="9" t="s">
        <v>4</v>
      </c>
      <c r="O134" s="10"/>
      <c r="V134" s="9"/>
      <c r="W134" s="9"/>
      <c r="X134" s="9"/>
      <c r="AB134" s="11"/>
      <c r="AC134" s="11"/>
      <c r="AD134" s="11"/>
      <c r="AE134" s="11"/>
      <c r="AF134" s="11"/>
      <c r="AH134" s="11"/>
      <c r="AI134" s="11"/>
      <c r="AJ134" s="9"/>
      <c r="AK134" s="9" t="s">
        <v>27</v>
      </c>
      <c r="AL134" s="9"/>
      <c r="AM134" s="9"/>
      <c r="AN134" s="9"/>
      <c r="AO134" s="12" t="s">
        <v>28</v>
      </c>
      <c r="AP134" s="12"/>
      <c r="AQ134" s="12"/>
      <c r="AR134" s="12"/>
      <c r="AS134" s="13" t="s">
        <v>29</v>
      </c>
      <c r="AT134" s="13"/>
      <c r="AU134" s="13"/>
      <c r="AV134" s="13"/>
      <c r="AW134" s="9"/>
      <c r="AX134" s="9"/>
    </row>
    <row r="135" spans="1:51" x14ac:dyDescent="0.35">
      <c r="A135" t="s">
        <v>5</v>
      </c>
      <c r="B135" t="s">
        <v>6</v>
      </c>
      <c r="C135" t="s">
        <v>7</v>
      </c>
      <c r="D135" t="s">
        <v>8</v>
      </c>
      <c r="E135" t="s">
        <v>9</v>
      </c>
      <c r="F135" t="s">
        <v>10</v>
      </c>
      <c r="G135" t="s">
        <v>11</v>
      </c>
      <c r="J135" s="9" t="s">
        <v>12</v>
      </c>
      <c r="K135" s="9" t="s">
        <v>13</v>
      </c>
      <c r="L135" s="9" t="s">
        <v>14</v>
      </c>
      <c r="O135" s="10"/>
      <c r="V135" s="9"/>
      <c r="W135" s="9"/>
      <c r="X135" s="9"/>
      <c r="Y135" s="11" t="s">
        <v>5</v>
      </c>
      <c r="Z135" s="11" t="s">
        <v>15</v>
      </c>
      <c r="AA135" s="11" t="s">
        <v>16</v>
      </c>
      <c r="AB135" s="11" t="s">
        <v>17</v>
      </c>
      <c r="AC135" s="11" t="s">
        <v>18</v>
      </c>
      <c r="AD135" s="11"/>
      <c r="AE135" s="11"/>
      <c r="AF135" s="11"/>
      <c r="AH135" s="11"/>
      <c r="AI135" s="11"/>
      <c r="AJ135" s="9" t="s">
        <v>5</v>
      </c>
      <c r="AK135" s="54" t="s">
        <v>120</v>
      </c>
      <c r="AL135" s="54" t="s">
        <v>121</v>
      </c>
      <c r="AM135" s="54" t="s">
        <v>122</v>
      </c>
      <c r="AN135" s="54" t="s">
        <v>123</v>
      </c>
      <c r="AO135" s="54" t="s">
        <v>120</v>
      </c>
      <c r="AP135" s="54" t="s">
        <v>121</v>
      </c>
      <c r="AQ135" s="54" t="s">
        <v>122</v>
      </c>
      <c r="AR135" s="54" t="s">
        <v>123</v>
      </c>
      <c r="AS135" s="54" t="s">
        <v>120</v>
      </c>
      <c r="AT135" s="54" t="s">
        <v>121</v>
      </c>
      <c r="AU135" s="54" t="s">
        <v>122</v>
      </c>
      <c r="AV135" s="54" t="s">
        <v>123</v>
      </c>
      <c r="AW135" s="9"/>
      <c r="AX135" s="9"/>
    </row>
    <row r="136" spans="1:51" x14ac:dyDescent="0.35">
      <c r="A136" t="s">
        <v>19</v>
      </c>
      <c r="B136" s="14">
        <v>0.88961710369674352</v>
      </c>
      <c r="C136" s="14">
        <v>0.91312213134570674</v>
      </c>
      <c r="D136" s="14"/>
      <c r="E136" s="14">
        <v>0.9318265270299817</v>
      </c>
      <c r="F136" s="14"/>
      <c r="G136" s="14"/>
      <c r="H136" s="89">
        <f>MAX(B136:G136)</f>
        <v>0.9318265270299817</v>
      </c>
      <c r="J136" s="15">
        <v>-0.12291915262987506</v>
      </c>
      <c r="K136" s="15">
        <v>-8.8608345043622416E-2</v>
      </c>
      <c r="L136" s="15">
        <v>-0.15974876135930632</v>
      </c>
      <c r="O136" s="10"/>
      <c r="V136" s="9"/>
      <c r="W136" s="9"/>
      <c r="X136" s="9"/>
      <c r="Y136" s="11" t="s">
        <v>19</v>
      </c>
      <c r="Z136" s="16">
        <v>0.91976491784965175</v>
      </c>
      <c r="AA136" s="16">
        <v>0.92874179253290101</v>
      </c>
      <c r="AB136" s="16">
        <v>0.94544192372897107</v>
      </c>
      <c r="AC136" s="16"/>
      <c r="AD136" s="11"/>
      <c r="AE136" s="11"/>
      <c r="AF136" s="11"/>
      <c r="AG136" s="89">
        <f>MAX(Z136:AF136)</f>
        <v>0.94544192372897107</v>
      </c>
      <c r="AH136" s="11"/>
      <c r="AI136" s="11"/>
      <c r="AJ136" s="9" t="s">
        <v>19</v>
      </c>
      <c r="AK136" s="15">
        <v>-6.5136309746692891E-2</v>
      </c>
      <c r="AL136" s="15">
        <v>-0.14063057178989205</v>
      </c>
      <c r="AM136" s="15">
        <v>-0.16660936373510415</v>
      </c>
      <c r="AN136" s="15">
        <v>-0.12291915262987506</v>
      </c>
      <c r="AO136" s="15">
        <v>-4.899931319003438E-2</v>
      </c>
      <c r="AP136" s="15">
        <v>-0.10005182636706624</v>
      </c>
      <c r="AQ136" s="15">
        <v>-0.11598790620769187</v>
      </c>
      <c r="AR136" s="15">
        <v>-8.8608345043622416E-2</v>
      </c>
      <c r="AS136" s="15">
        <v>-9.2465734440107805E-2</v>
      </c>
      <c r="AT136" s="15">
        <v>-0.18247436742528733</v>
      </c>
      <c r="AU136" s="15">
        <v>-0.21489710863173073</v>
      </c>
      <c r="AV136" s="15">
        <v>-0.15974876135930632</v>
      </c>
      <c r="AW136" s="9"/>
      <c r="AX136" s="9"/>
    </row>
    <row r="137" spans="1:51" s="17" customFormat="1" ht="15.5" x14ac:dyDescent="0.35">
      <c r="A137" s="17" t="s">
        <v>20</v>
      </c>
      <c r="B137" s="18">
        <v>0.79141859118978253</v>
      </c>
      <c r="C137" s="18">
        <v>0.83379202675332609</v>
      </c>
      <c r="D137" s="18"/>
      <c r="E137" s="18">
        <v>0.86830067647675724</v>
      </c>
      <c r="F137" s="18"/>
      <c r="G137" s="18"/>
      <c r="I137" s="24">
        <f>AVERAGE(B138:G138)</f>
        <v>83.117043147328857</v>
      </c>
      <c r="J137" s="19">
        <v>1.510911808324652E-2</v>
      </c>
      <c r="K137" s="19">
        <v>7.8514388113696456E-3</v>
      </c>
      <c r="L137" s="19">
        <v>2.5519666755832601E-2</v>
      </c>
      <c r="O137" s="20"/>
      <c r="V137" s="55">
        <f>AVERAGE(J138:S138)</f>
        <v>1.6160074550149588</v>
      </c>
      <c r="W137" s="21"/>
      <c r="X137" s="21"/>
      <c r="Y137" s="22" t="s">
        <v>20</v>
      </c>
      <c r="Z137" s="23">
        <v>0.84596750410697663</v>
      </c>
      <c r="AA137" s="23">
        <v>0.86256131719722617</v>
      </c>
      <c r="AB137" s="23">
        <v>0.89386043114433755</v>
      </c>
      <c r="AC137" s="23"/>
      <c r="AD137" s="22"/>
      <c r="AE137" s="22"/>
      <c r="AF137" s="22"/>
      <c r="AH137" s="42">
        <f>AVERAGE(Z138:AF138)</f>
        <v>86.746308414951343</v>
      </c>
      <c r="AI137" s="22"/>
      <c r="AJ137" s="21" t="s">
        <v>20</v>
      </c>
      <c r="AK137" s="19">
        <v>4.2427388474171194E-3</v>
      </c>
      <c r="AL137" s="19">
        <v>1.9776957721951982E-2</v>
      </c>
      <c r="AM137" s="19">
        <v>2.7758680084216239E-2</v>
      </c>
      <c r="AN137" s="19">
        <v>1.510911808324652E-2</v>
      </c>
      <c r="AO137" s="19">
        <v>2.4009326930950771E-3</v>
      </c>
      <c r="AP137" s="19">
        <v>1.001036795938557E-2</v>
      </c>
      <c r="AQ137" s="19">
        <v>1.3453194386444324E-2</v>
      </c>
      <c r="AR137" s="19">
        <v>7.8514388113696456E-3</v>
      </c>
      <c r="AS137" s="19">
        <v>8.5499120455485387E-3</v>
      </c>
      <c r="AT137" s="19">
        <v>3.3296894767258764E-2</v>
      </c>
      <c r="AU137" s="19">
        <v>4.6180767298277879E-2</v>
      </c>
      <c r="AV137" s="19">
        <v>2.5519666755832601E-2</v>
      </c>
      <c r="AW137" s="21"/>
      <c r="AX137" s="21"/>
      <c r="AY137" s="55">
        <f>AVERAGE(AK138:AV138)</f>
        <v>1.7845889121170353</v>
      </c>
    </row>
    <row r="138" spans="1:51" s="25" customFormat="1" ht="15.5" x14ac:dyDescent="0.35">
      <c r="A138" s="24" t="s">
        <v>21</v>
      </c>
      <c r="B138" s="24">
        <v>79.141859118978246</v>
      </c>
      <c r="C138" s="24">
        <v>83.379202675332607</v>
      </c>
      <c r="D138" s="24"/>
      <c r="E138" s="24">
        <v>86.830067647675719</v>
      </c>
      <c r="F138" s="24"/>
      <c r="G138" s="24"/>
      <c r="H138" s="25">
        <f>MAX(B138:G138)</f>
        <v>86.830067647675719</v>
      </c>
      <c r="I138" s="29">
        <f>STDEV(B138:G138)</f>
        <v>3.8508029433842106</v>
      </c>
      <c r="J138" s="24">
        <v>1.510911808324652</v>
      </c>
      <c r="K138" s="24">
        <v>0.78514388113696454</v>
      </c>
      <c r="L138" s="24">
        <v>2.5519666755832602</v>
      </c>
      <c r="N138" s="26"/>
      <c r="O138" s="27"/>
      <c r="U138" s="25">
        <f>MAX(J138:S138)</f>
        <v>2.5519666755832602</v>
      </c>
      <c r="V138" s="60">
        <f>STDEV(J138:S138)</f>
        <v>0.88808756210111139</v>
      </c>
      <c r="W138" s="26"/>
      <c r="X138" s="26"/>
      <c r="Y138" s="25" t="s">
        <v>21</v>
      </c>
      <c r="Z138" s="24">
        <v>84.596750410697666</v>
      </c>
      <c r="AA138" s="24">
        <v>86.256131719722617</v>
      </c>
      <c r="AB138" s="24">
        <v>89.386043114433761</v>
      </c>
      <c r="AC138" s="24"/>
      <c r="AD138" s="28"/>
      <c r="AE138" s="29"/>
      <c r="AF138" s="29"/>
      <c r="AG138" s="25">
        <f>MAX(Z138:AF138)</f>
        <v>89.386043114433761</v>
      </c>
      <c r="AH138" s="29">
        <f>STDEV(Z138:AF138)</f>
        <v>2.4319819170635228</v>
      </c>
      <c r="AI138" s="29"/>
      <c r="AJ138" s="26" t="s">
        <v>21</v>
      </c>
      <c r="AK138" s="24">
        <v>0.42427388474171196</v>
      </c>
      <c r="AL138" s="24">
        <v>1.9776957721951982</v>
      </c>
      <c r="AM138" s="24">
        <v>2.7758680084216238</v>
      </c>
      <c r="AN138" s="24">
        <v>1.510911808324652</v>
      </c>
      <c r="AO138" s="24">
        <v>0.24009326930950772</v>
      </c>
      <c r="AP138" s="24">
        <v>1.0010367959385571</v>
      </c>
      <c r="AQ138" s="24">
        <v>1.3453194386444325</v>
      </c>
      <c r="AR138" s="24">
        <v>0.78514388113696454</v>
      </c>
      <c r="AS138" s="24">
        <v>0.85499120455485389</v>
      </c>
      <c r="AT138" s="24">
        <v>3.3296894767258762</v>
      </c>
      <c r="AU138" s="24">
        <v>4.6180767298277878</v>
      </c>
      <c r="AV138" s="24">
        <v>2.5519666755832602</v>
      </c>
      <c r="AW138" s="26"/>
      <c r="AX138" s="26">
        <f>MAX(AK138:AV138)</f>
        <v>4.6180767298277878</v>
      </c>
      <c r="AY138" s="60">
        <f>STDEV(AK138:AV138)</f>
        <v>1.3144497253207921</v>
      </c>
    </row>
    <row r="139" spans="1:51" s="14" customFormat="1" x14ac:dyDescent="0.35">
      <c r="A139" s="14" t="s">
        <v>111</v>
      </c>
      <c r="B139" s="14">
        <v>2.6635332118787806E-18</v>
      </c>
      <c r="C139" s="14">
        <v>9.9629052919301098E-21</v>
      </c>
      <c r="E139" s="14">
        <v>3.2644167575074609E-23</v>
      </c>
      <c r="G139" s="15"/>
      <c r="H139" s="14">
        <f>HLOOKUP(H138,B138:G139,2)</f>
        <v>3.2644167575074609E-23</v>
      </c>
      <c r="I139" s="56">
        <f>I138*100/I137/100</f>
        <v>4.6329883710594488E-2</v>
      </c>
      <c r="J139" s="14">
        <v>0.33718139842417483</v>
      </c>
      <c r="K139" s="14">
        <v>0.48982735033376934</v>
      </c>
      <c r="L139" s="14">
        <v>0.21107127836267017</v>
      </c>
      <c r="M139"/>
      <c r="N139" s="9"/>
      <c r="O139" s="30"/>
      <c r="U139" s="14">
        <f>HLOOKUP(U138,J138:L139,2)</f>
        <v>0.21107127836267017</v>
      </c>
      <c r="V139" s="61">
        <f>V138*100/V137/100</f>
        <v>0.54955659972056925</v>
      </c>
      <c r="W139" s="15"/>
      <c r="X139" s="15"/>
      <c r="Y139" s="14" t="s">
        <v>111</v>
      </c>
      <c r="Z139" s="16">
        <v>5.9622137665727109E-22</v>
      </c>
      <c r="AA139" s="16">
        <v>9.3122502055691214E-23</v>
      </c>
      <c r="AB139" s="16">
        <v>5.2552755246928373E-26</v>
      </c>
      <c r="AC139" s="16"/>
      <c r="AD139" s="43"/>
      <c r="AE139" s="16"/>
      <c r="AF139" s="16"/>
      <c r="AG139" s="14">
        <f>HLOOKUP(AG138,AA138:AF139,2)</f>
        <v>5.2552755246928373E-26</v>
      </c>
      <c r="AH139" s="56">
        <f>AH138*100/AH137/100</f>
        <v>2.8035566717492192E-2</v>
      </c>
      <c r="AI139" s="43"/>
      <c r="AJ139" s="9" t="s">
        <v>111</v>
      </c>
      <c r="AK139" s="14">
        <v>0.64639626233500269</v>
      </c>
      <c r="AL139" s="14">
        <v>0.3249640730343788</v>
      </c>
      <c r="AM139" s="14">
        <v>0.23779974204867887</v>
      </c>
      <c r="AN139" s="14">
        <v>0.38532084605949413</v>
      </c>
      <c r="AO139" s="14">
        <v>0.7301266480279569</v>
      </c>
      <c r="AP139" s="14">
        <v>0.48483005409822733</v>
      </c>
      <c r="AQ139" s="14">
        <v>0.41287907759478104</v>
      </c>
      <c r="AR139" s="14">
        <v>0.53219299967339984</v>
      </c>
      <c r="AS139" s="14">
        <v>0.51442045432761596</v>
      </c>
      <c r="AT139" s="14">
        <v>0.19997840665645975</v>
      </c>
      <c r="AU139" s="14">
        <v>0.12603878279184663</v>
      </c>
      <c r="AV139" s="14">
        <v>0.25795208613089687</v>
      </c>
      <c r="AW139" s="15"/>
      <c r="AX139" s="14">
        <f>HLOOKUP(AX138,AK138:AV139,2)</f>
        <v>0.12603878279184663</v>
      </c>
      <c r="AY139" s="61">
        <f>AY138*100/AY137/100</f>
        <v>0.73655603057707952</v>
      </c>
    </row>
    <row r="140" spans="1:51" x14ac:dyDescent="0.35">
      <c r="G140" s="9"/>
      <c r="I140" s="9"/>
      <c r="N140" s="9"/>
      <c r="O140" s="30"/>
      <c r="P140" s="14"/>
      <c r="Q140" s="14"/>
      <c r="R140" s="14"/>
      <c r="S140" s="14"/>
      <c r="T140" s="14"/>
      <c r="U140" s="14"/>
      <c r="V140" s="15"/>
      <c r="W140" s="15"/>
      <c r="X140" s="15"/>
      <c r="Z140" s="11"/>
      <c r="AA140" s="11"/>
      <c r="AB140" s="11"/>
      <c r="AC140" s="11"/>
      <c r="AD140" s="31"/>
      <c r="AE140" s="16"/>
      <c r="AF140" s="16"/>
      <c r="AH140" s="11"/>
      <c r="AI140" s="31"/>
      <c r="AJ140" s="16"/>
      <c r="AK140" s="16"/>
      <c r="AL140" s="16"/>
      <c r="AM140" s="16"/>
      <c r="AN140" s="15"/>
      <c r="AO140" s="9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</row>
    <row r="141" spans="1:51" s="2" customFormat="1" ht="26" x14ac:dyDescent="0.6">
      <c r="A141" s="2" t="s">
        <v>22</v>
      </c>
      <c r="J141" s="4" t="s">
        <v>147</v>
      </c>
      <c r="K141"/>
      <c r="L141"/>
      <c r="M141"/>
      <c r="N141" s="4"/>
      <c r="O141" s="32"/>
      <c r="V141" s="4"/>
      <c r="W141" s="4"/>
      <c r="X141" s="4"/>
      <c r="Y141" s="6" t="s">
        <v>24</v>
      </c>
      <c r="Z141" s="6"/>
      <c r="AA141" s="6"/>
      <c r="AB141" s="6"/>
      <c r="AC141" s="6"/>
      <c r="AD141" s="4"/>
      <c r="AE141" s="4"/>
      <c r="AF141" s="4"/>
      <c r="AH141" s="6"/>
      <c r="AI141" s="6"/>
      <c r="AJ141" s="6" t="s">
        <v>148</v>
      </c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/>
      <c r="AV141" s="4"/>
      <c r="AW141" s="4"/>
      <c r="AX141" s="4"/>
    </row>
    <row r="142" spans="1:51" x14ac:dyDescent="0.35">
      <c r="A142" t="s">
        <v>26</v>
      </c>
      <c r="J142" s="9"/>
      <c r="K142" s="9" t="s">
        <v>4</v>
      </c>
      <c r="L142" s="9"/>
      <c r="N142" s="9"/>
      <c r="O142" s="10"/>
      <c r="V142" s="9"/>
      <c r="W142" s="9"/>
      <c r="X142" s="9"/>
      <c r="Y142" s="11" t="s">
        <v>26</v>
      </c>
      <c r="Z142" s="11"/>
      <c r="AA142" s="11"/>
      <c r="AB142" s="11"/>
      <c r="AC142" s="11"/>
      <c r="AD142" s="9"/>
      <c r="AE142" s="9"/>
      <c r="AF142" s="9"/>
      <c r="AH142" s="16"/>
      <c r="AI142" s="11"/>
      <c r="AJ142" s="11"/>
      <c r="AK142" s="9" t="s">
        <v>27</v>
      </c>
      <c r="AL142" s="9"/>
      <c r="AM142" s="9"/>
      <c r="AN142" s="9"/>
      <c r="AO142" s="12" t="s">
        <v>28</v>
      </c>
      <c r="AP142" s="12"/>
      <c r="AQ142" s="12"/>
      <c r="AR142" s="12"/>
      <c r="AS142" s="13" t="s">
        <v>29</v>
      </c>
      <c r="AT142" s="13"/>
      <c r="AU142" s="13"/>
      <c r="AV142" s="13"/>
      <c r="AW142" s="9"/>
      <c r="AX142" s="9"/>
    </row>
    <row r="143" spans="1:51" x14ac:dyDescent="0.35">
      <c r="B143" t="s">
        <v>6</v>
      </c>
      <c r="C143" t="s">
        <v>7</v>
      </c>
      <c r="D143" t="s">
        <v>8</v>
      </c>
      <c r="E143" t="s">
        <v>9</v>
      </c>
      <c r="F143" t="s">
        <v>35</v>
      </c>
      <c r="G143" t="s">
        <v>11</v>
      </c>
      <c r="J143" s="9" t="s">
        <v>12</v>
      </c>
      <c r="K143" s="9" t="s">
        <v>30</v>
      </c>
      <c r="L143" s="9" t="s">
        <v>31</v>
      </c>
      <c r="N143" s="9"/>
      <c r="V143" s="9"/>
      <c r="W143" s="9"/>
      <c r="X143" s="9"/>
      <c r="Y143" s="11"/>
      <c r="Z143" s="11" t="s">
        <v>15</v>
      </c>
      <c r="AA143" s="11" t="s">
        <v>16</v>
      </c>
      <c r="AB143" s="11" t="s">
        <v>17</v>
      </c>
      <c r="AC143" s="11" t="s">
        <v>18</v>
      </c>
      <c r="AD143" s="9"/>
      <c r="AE143" s="9"/>
      <c r="AF143" s="9"/>
      <c r="AH143" s="16"/>
      <c r="AI143" s="11"/>
      <c r="AJ143" s="11"/>
      <c r="AK143" s="54" t="s">
        <v>120</v>
      </c>
      <c r="AL143" s="54" t="s">
        <v>121</v>
      </c>
      <c r="AM143" s="54" t="s">
        <v>122</v>
      </c>
      <c r="AN143" s="54" t="s">
        <v>123</v>
      </c>
      <c r="AO143" s="54" t="s">
        <v>120</v>
      </c>
      <c r="AP143" s="54" t="s">
        <v>121</v>
      </c>
      <c r="AQ143" s="54" t="s">
        <v>122</v>
      </c>
      <c r="AR143" s="54" t="s">
        <v>123</v>
      </c>
      <c r="AS143" s="54" t="s">
        <v>120</v>
      </c>
      <c r="AT143" s="54" t="s">
        <v>121</v>
      </c>
      <c r="AU143" s="54" t="s">
        <v>122</v>
      </c>
      <c r="AV143" s="54" t="s">
        <v>123</v>
      </c>
      <c r="AW143" s="9"/>
      <c r="AX143" s="9"/>
    </row>
    <row r="144" spans="1:51" x14ac:dyDescent="0.35">
      <c r="A144" s="30" t="s">
        <v>32</v>
      </c>
      <c r="B144">
        <v>39</v>
      </c>
      <c r="C144">
        <v>40</v>
      </c>
      <c r="E144">
        <v>49</v>
      </c>
      <c r="J144" s="9">
        <v>51</v>
      </c>
      <c r="K144" s="9">
        <v>50</v>
      </c>
      <c r="L144" s="9">
        <v>51</v>
      </c>
      <c r="N144" s="9"/>
      <c r="V144" s="9"/>
      <c r="W144" s="9"/>
      <c r="X144" s="9"/>
      <c r="Y144" s="31" t="s">
        <v>32</v>
      </c>
      <c r="Z144" s="11">
        <v>40</v>
      </c>
      <c r="AA144" s="11">
        <v>49</v>
      </c>
      <c r="AB144" s="11">
        <v>50</v>
      </c>
      <c r="AC144" s="11"/>
      <c r="AD144" s="9"/>
      <c r="AE144" s="9"/>
      <c r="AF144" s="9"/>
      <c r="AH144" s="11"/>
      <c r="AI144" s="11"/>
      <c r="AJ144" s="33" t="s">
        <v>32</v>
      </c>
      <c r="AK144" s="9">
        <v>51</v>
      </c>
      <c r="AL144" s="9">
        <v>50</v>
      </c>
      <c r="AM144" s="9">
        <v>51</v>
      </c>
      <c r="AN144" s="9">
        <v>51</v>
      </c>
      <c r="AO144" s="9">
        <v>50</v>
      </c>
      <c r="AP144" s="9">
        <v>49</v>
      </c>
      <c r="AQ144" s="9">
        <v>50</v>
      </c>
      <c r="AR144" s="9">
        <v>50</v>
      </c>
      <c r="AS144" s="9">
        <v>51</v>
      </c>
      <c r="AT144" s="9">
        <v>50</v>
      </c>
      <c r="AU144" s="9">
        <v>51</v>
      </c>
      <c r="AV144" s="9">
        <v>51</v>
      </c>
      <c r="AW144" s="9"/>
      <c r="AX144" s="9"/>
    </row>
    <row r="145" spans="1:51" ht="15.5" x14ac:dyDescent="0.35">
      <c r="A145" s="30" t="s">
        <v>33</v>
      </c>
      <c r="B145">
        <v>29</v>
      </c>
      <c r="C145">
        <v>35</v>
      </c>
      <c r="E145">
        <v>37</v>
      </c>
      <c r="I145" s="24">
        <f>AVERAGE(B146:G146)</f>
        <v>79.123059480202343</v>
      </c>
      <c r="J145" s="9">
        <v>26</v>
      </c>
      <c r="K145" s="9">
        <v>16</v>
      </c>
      <c r="L145" s="9">
        <v>31</v>
      </c>
      <c r="N145" s="9"/>
      <c r="V145" s="55">
        <f>AVERAGE(J146:S146)</f>
        <v>47.921568627450974</v>
      </c>
      <c r="W145" s="9"/>
      <c r="X145" s="9"/>
      <c r="Y145" s="31" t="s">
        <v>33</v>
      </c>
      <c r="Z145" s="11">
        <v>31</v>
      </c>
      <c r="AA145" s="11">
        <v>35</v>
      </c>
      <c r="AB145" s="11">
        <v>38</v>
      </c>
      <c r="AC145" s="11"/>
      <c r="AD145" s="9"/>
      <c r="AE145" s="9"/>
      <c r="AF145" s="9"/>
      <c r="AH145" s="42">
        <f>AVERAGE(Z146:AF146)</f>
        <v>74.976190476190482</v>
      </c>
      <c r="AI145" s="11"/>
      <c r="AJ145" s="33" t="s">
        <v>33</v>
      </c>
      <c r="AK145" s="9">
        <v>25</v>
      </c>
      <c r="AL145" s="9">
        <v>19</v>
      </c>
      <c r="AM145" s="9">
        <v>24</v>
      </c>
      <c r="AN145" s="9">
        <v>26</v>
      </c>
      <c r="AO145" s="9">
        <v>15</v>
      </c>
      <c r="AP145" s="9">
        <v>13</v>
      </c>
      <c r="AQ145" s="9">
        <v>18</v>
      </c>
      <c r="AR145" s="9">
        <v>16</v>
      </c>
      <c r="AS145" s="9">
        <v>30</v>
      </c>
      <c r="AT145" s="9">
        <v>24</v>
      </c>
      <c r="AU145" s="9">
        <v>31</v>
      </c>
      <c r="AV145" s="9">
        <v>31</v>
      </c>
      <c r="AW145" s="9"/>
      <c r="AX145" s="9"/>
      <c r="AY145" s="55">
        <f>AVERAGE(AK146:AV146)</f>
        <v>44.831799386421231</v>
      </c>
    </row>
    <row r="146" spans="1:51" s="24" customFormat="1" ht="15.5" x14ac:dyDescent="0.35">
      <c r="A146" s="34" t="s">
        <v>34</v>
      </c>
      <c r="B146" s="24">
        <v>74.358974358974365</v>
      </c>
      <c r="C146" s="24">
        <v>87.5</v>
      </c>
      <c r="E146" s="24">
        <v>75.510204081632651</v>
      </c>
      <c r="H146" s="25">
        <f>MAX(B146:G146)</f>
        <v>87.5</v>
      </c>
      <c r="I146" s="29">
        <f>STDEV(B146:G146)</f>
        <v>7.2774433575778454</v>
      </c>
      <c r="J146" s="24">
        <v>50.980392156862742</v>
      </c>
      <c r="K146" s="24">
        <v>32</v>
      </c>
      <c r="L146" s="24">
        <v>60.784313725490193</v>
      </c>
      <c r="U146" s="25">
        <f>MAX(J146:S146)</f>
        <v>60.784313725490193</v>
      </c>
      <c r="V146" s="60">
        <f>STDEV(J146:S146)</f>
        <v>14.633915409073637</v>
      </c>
      <c r="Y146" s="34" t="s">
        <v>34</v>
      </c>
      <c r="Z146" s="24">
        <v>77.5</v>
      </c>
      <c r="AA146" s="24">
        <v>71.428571428571431</v>
      </c>
      <c r="AB146" s="24">
        <v>76</v>
      </c>
      <c r="AG146" s="25">
        <f>MAX(Z146:AF146)</f>
        <v>77.5</v>
      </c>
      <c r="AH146" s="29">
        <f>STDEV(Z146:AF146)</f>
        <v>3.1625465498980567</v>
      </c>
      <c r="AJ146" s="34" t="s">
        <v>34</v>
      </c>
      <c r="AK146" s="24">
        <v>49.019607843137258</v>
      </c>
      <c r="AL146" s="24">
        <v>38</v>
      </c>
      <c r="AM146" s="24">
        <v>47.058823529411768</v>
      </c>
      <c r="AN146" s="24">
        <v>50.980392156862742</v>
      </c>
      <c r="AO146" s="24">
        <v>30</v>
      </c>
      <c r="AP146" s="24">
        <v>26.530612244897959</v>
      </c>
      <c r="AQ146" s="24">
        <v>36</v>
      </c>
      <c r="AR146" s="24">
        <v>32</v>
      </c>
      <c r="AS146" s="24">
        <v>58.823529411764703</v>
      </c>
      <c r="AT146" s="24">
        <v>48</v>
      </c>
      <c r="AU146" s="24">
        <v>60.784313725490193</v>
      </c>
      <c r="AV146" s="24">
        <v>60.784313725490193</v>
      </c>
      <c r="AX146" s="26">
        <f>MAX(AK146:AV146)</f>
        <v>60.784313725490193</v>
      </c>
      <c r="AY146" s="60">
        <f>STDEV(AK146:AV146)</f>
        <v>12.133046396839591</v>
      </c>
    </row>
    <row r="147" spans="1:51" x14ac:dyDescent="0.35">
      <c r="A147" t="s">
        <v>119</v>
      </c>
      <c r="B147" s="52" t="str">
        <f>IF(B146&lt;(50+(1.654*50)/SQRT(B144)),"n.s.","")</f>
        <v/>
      </c>
      <c r="C147" s="52" t="str">
        <f>IF(C146&lt;(50+(1.654*50)/SQRT(C144)),"n.s.","")</f>
        <v/>
      </c>
      <c r="D147" s="52"/>
      <c r="E147" s="52" t="str">
        <f>IF(E146&lt;(50+(1.654*50)/SQRT(E144)),"n.s.","")</f>
        <v/>
      </c>
      <c r="H147" s="14" t="str">
        <f>HLOOKUP(H146,B146:G147,2)</f>
        <v/>
      </c>
      <c r="I147" s="56">
        <f>I146*100/I145/100</f>
        <v>9.1976263372358105E-2</v>
      </c>
      <c r="J147" s="52" t="s">
        <v>125</v>
      </c>
      <c r="K147" s="52" t="s">
        <v>125</v>
      </c>
      <c r="L147" s="52" t="s">
        <v>125</v>
      </c>
      <c r="N147" s="9"/>
      <c r="U147" s="14" t="str">
        <f>HLOOKUP(U146,J146:L147,2)</f>
        <v>n.s.</v>
      </c>
      <c r="V147" s="61">
        <f>V146*100/V145/100</f>
        <v>0.30537221189147123</v>
      </c>
      <c r="Y147" t="s">
        <v>119</v>
      </c>
      <c r="Z147" s="52" t="str">
        <f>IF(Z146&lt;(50+(1.654*50)/SQRT(Z144)),"n.s.","")</f>
        <v/>
      </c>
      <c r="AA147" s="52" t="str">
        <f>IF(AA146&lt;(50+(1.654*50)/SQRT(AA144)),"n.s.","")</f>
        <v/>
      </c>
      <c r="AB147" s="52" t="str">
        <f>IF(AB146&lt;(50+(1.654*50)/SQRT(AB144)),"n.s.","")</f>
        <v/>
      </c>
      <c r="AG147" s="14" t="str">
        <f>HLOOKUP(AG146,Z146:AF147,2)</f>
        <v/>
      </c>
      <c r="AH147" s="56">
        <f>AH146*100/AH145/100</f>
        <v>4.2180678023410093E-2</v>
      </c>
      <c r="AJ147" s="11"/>
      <c r="AK147" s="52" t="s">
        <v>125</v>
      </c>
      <c r="AL147" s="52" t="s">
        <v>125</v>
      </c>
      <c r="AM147" s="52" t="s">
        <v>125</v>
      </c>
      <c r="AN147" s="52" t="s">
        <v>125</v>
      </c>
      <c r="AO147" s="52" t="s">
        <v>125</v>
      </c>
      <c r="AP147" s="52" t="s">
        <v>125</v>
      </c>
      <c r="AQ147" s="52" t="s">
        <v>125</v>
      </c>
      <c r="AR147" s="52" t="s">
        <v>125</v>
      </c>
      <c r="AS147" s="52" t="s">
        <v>125</v>
      </c>
      <c r="AT147" s="52" t="s">
        <v>125</v>
      </c>
      <c r="AU147" s="52" t="s">
        <v>125</v>
      </c>
      <c r="AV147" s="52" t="s">
        <v>125</v>
      </c>
      <c r="AW147" s="9"/>
      <c r="AX147" s="14" t="str">
        <f>HLOOKUP(AX146,AK146:AV147,2)</f>
        <v>n.s.</v>
      </c>
      <c r="AY147" s="61">
        <f>AY146*100/AY145/100</f>
        <v>0.27063482980597198</v>
      </c>
    </row>
    <row r="148" spans="1:51" ht="15.5" x14ac:dyDescent="0.35">
      <c r="J148" s="24">
        <v>49.019607843137258</v>
      </c>
      <c r="K148" s="24">
        <v>68</v>
      </c>
      <c r="L148" s="24">
        <v>39.215686274509807</v>
      </c>
      <c r="N148" s="9"/>
      <c r="T148" s="49"/>
      <c r="U148" s="47">
        <f>MAX(J148:S148)</f>
        <v>68</v>
      </c>
      <c r="V148" s="57">
        <f>AVERAGE(J148:S148)</f>
        <v>52.078431372549026</v>
      </c>
      <c r="AJ148" s="34" t="s">
        <v>127</v>
      </c>
      <c r="AK148" s="24">
        <v>50.980392156862742</v>
      </c>
      <c r="AL148" s="24">
        <v>62</v>
      </c>
      <c r="AM148" s="24">
        <v>52.941176470588232</v>
      </c>
      <c r="AN148" s="24">
        <v>49.019607843137258</v>
      </c>
      <c r="AO148" s="24">
        <v>70</v>
      </c>
      <c r="AP148" s="24">
        <v>73.469387755102048</v>
      </c>
      <c r="AQ148" s="24">
        <v>64</v>
      </c>
      <c r="AR148" s="24">
        <v>68</v>
      </c>
      <c r="AS148" s="24">
        <v>41.176470588235297</v>
      </c>
      <c r="AT148" s="24">
        <v>52</v>
      </c>
      <c r="AU148" s="24">
        <v>39.215686274509807</v>
      </c>
      <c r="AV148" s="24">
        <v>39.215686274509807</v>
      </c>
      <c r="AW148" s="9"/>
      <c r="AX148" s="47">
        <f>MAX(AK148:AV148)</f>
        <v>73.469387755102048</v>
      </c>
      <c r="AY148" s="57">
        <f>AVERAGE(AK148:AV148)</f>
        <v>55.168200613578769</v>
      </c>
    </row>
    <row r="149" spans="1:51" x14ac:dyDescent="0.35">
      <c r="J149" t="s">
        <v>125</v>
      </c>
      <c r="K149" t="s">
        <v>126</v>
      </c>
      <c r="L149" t="s">
        <v>125</v>
      </c>
      <c r="N149" s="9"/>
      <c r="T149" s="49"/>
      <c r="U149" s="48" t="str">
        <f>HLOOKUP(U148,J148:L149,2)</f>
        <v/>
      </c>
      <c r="V149" s="65">
        <f>STDEV(J148:S148)</f>
        <v>14.633915409073653</v>
      </c>
      <c r="AJ149" s="11"/>
      <c r="AK149" t="s">
        <v>125</v>
      </c>
      <c r="AL149" t="s">
        <v>126</v>
      </c>
      <c r="AM149" t="s">
        <v>125</v>
      </c>
      <c r="AN149" t="s">
        <v>125</v>
      </c>
      <c r="AO149" t="s">
        <v>126</v>
      </c>
      <c r="AP149" t="s">
        <v>126</v>
      </c>
      <c r="AQ149" t="s">
        <v>126</v>
      </c>
      <c r="AR149" t="s">
        <v>126</v>
      </c>
      <c r="AS149" t="s">
        <v>125</v>
      </c>
      <c r="AT149" t="s">
        <v>125</v>
      </c>
      <c r="AU149" t="s">
        <v>125</v>
      </c>
      <c r="AV149" t="s">
        <v>125</v>
      </c>
      <c r="AW149" s="9"/>
      <c r="AX149" s="48" t="str">
        <f>HLOOKUP(AX148,AK148:AV149,2)</f>
        <v/>
      </c>
      <c r="AY149" s="65">
        <f>STDEV(AK148:AV148)</f>
        <v>12.13304639683947</v>
      </c>
    </row>
    <row r="150" spans="1:51" x14ac:dyDescent="0.35">
      <c r="N150" s="9"/>
      <c r="O150" s="10"/>
      <c r="T150" s="49"/>
      <c r="U150" s="49"/>
      <c r="V150" s="66">
        <f>V149*100/V148/100</f>
        <v>0.28099762268929074</v>
      </c>
      <c r="AJ150" s="11"/>
      <c r="AK150" s="11"/>
      <c r="AL150" s="11"/>
      <c r="AM150" s="11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49"/>
      <c r="AY150" s="66">
        <f>AY149*100/AY148/100</f>
        <v>0.21992826051776493</v>
      </c>
    </row>
    <row r="151" spans="1:51" x14ac:dyDescent="0.35">
      <c r="N151" s="9"/>
      <c r="O151" s="10"/>
      <c r="V151" s="9"/>
    </row>
  </sheetData>
  <conditionalFormatting sqref="A9:G9 A17:G17 AZ9:XFD9 W9:AF9 J17:T17 J9:T9 AI9:AW9 AI17:AW17 W17:AF17 AZ17:XFD17">
    <cfRule type="dataBar" priority="6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{FB9513E2-E638-425D-B312-78610DF195D0}</x14:id>
        </ext>
      </extLst>
    </cfRule>
  </conditionalFormatting>
  <conditionalFormatting sqref="A26:G26 A34:G34 AZ34:XFD34 AZ26:XFD26 W34:AF34 W26:AF26 M34:T34 M26:T26 AI26:AJ26 AI34:AJ34 AW26 AW34">
    <cfRule type="dataBar" priority="6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{38A53740-6C29-4B90-9B09-29B23B742EE8}</x14:id>
        </ext>
      </extLst>
    </cfRule>
  </conditionalFormatting>
  <conditionalFormatting sqref="A43:G43 A51:G51 AZ51:XFD51 AZ43:XFD43 W51:AF51 W43:AF43 J51:T51 J43:T43 AI43:AW43 AI51:AW51">
    <cfRule type="dataBar" priority="6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{49B345B8-7792-4201-ACEB-87A841CD1A99}</x14:id>
        </ext>
      </extLst>
    </cfRule>
  </conditionalFormatting>
  <conditionalFormatting sqref="A60:G60 A68:G68 AZ68:XFD68 AZ60:XFD60 W68:AF68 W60:AF60 J68:T68 J60:T60 AI60:AW60 AI68:AW68">
    <cfRule type="dataBar" priority="6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{78935B18-47D6-44A5-8AA8-8DCE4B1DAAD8}</x14:id>
        </ext>
      </extLst>
    </cfRule>
  </conditionalFormatting>
  <conditionalFormatting sqref="AX9 AX17">
    <cfRule type="dataBar" priority="6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{665E68C2-9F48-4757-B43D-6D81422D3842}</x14:id>
        </ext>
      </extLst>
    </cfRule>
  </conditionalFormatting>
  <conditionalFormatting sqref="AX26">
    <cfRule type="dataBar" priority="6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{5C1C8AB7-DACF-422A-899D-11C17B1CA3E2}</x14:id>
        </ext>
      </extLst>
    </cfRule>
  </conditionalFormatting>
  <conditionalFormatting sqref="AX34">
    <cfRule type="dataBar" priority="6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{0C50E5D9-E7D7-406A-BFD8-DCB855E0CC0E}</x14:id>
        </ext>
      </extLst>
    </cfRule>
  </conditionalFormatting>
  <conditionalFormatting sqref="AX43">
    <cfRule type="dataBar" priority="6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{1A8078DD-EB37-45CD-B1C7-373FE7589E6B}</x14:id>
        </ext>
      </extLst>
    </cfRule>
  </conditionalFormatting>
  <conditionalFormatting sqref="AX51">
    <cfRule type="dataBar" priority="6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{66C97BA7-C6D1-4FF0-965B-60C0027F5D39}</x14:id>
        </ext>
      </extLst>
    </cfRule>
  </conditionalFormatting>
  <conditionalFormatting sqref="AX60">
    <cfRule type="dataBar" priority="6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{21654B8F-4344-4312-A8F2-EB85A3B9175D}</x14:id>
        </ext>
      </extLst>
    </cfRule>
  </conditionalFormatting>
  <conditionalFormatting sqref="AX68">
    <cfRule type="dataBar" priority="6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{D5E2415E-C773-4861-9C9F-25E31850B044}</x14:id>
        </ext>
      </extLst>
    </cfRule>
  </conditionalFormatting>
  <conditionalFormatting sqref="U9 U17">
    <cfRule type="dataBar" priority="6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{A0397487-4639-47E3-8F63-934456460552}</x14:id>
        </ext>
      </extLst>
    </cfRule>
  </conditionalFormatting>
  <conditionalFormatting sqref="B10:G10">
    <cfRule type="cellIs" dxfId="239" priority="647" operator="greaterThan">
      <formula>0.05</formula>
    </cfRule>
  </conditionalFormatting>
  <conditionalFormatting sqref="Z10:AC10">
    <cfRule type="cellIs" dxfId="238" priority="646" operator="greaterThan">
      <formula>0.05</formula>
    </cfRule>
  </conditionalFormatting>
  <conditionalFormatting sqref="J10:L10">
    <cfRule type="cellIs" dxfId="237" priority="645" operator="greaterThan">
      <formula>0.05</formula>
    </cfRule>
  </conditionalFormatting>
  <conditionalFormatting sqref="AK10:AV10">
    <cfRule type="cellIs" dxfId="236" priority="644" operator="greaterThan">
      <formula>0.05</formula>
    </cfRule>
  </conditionalFormatting>
  <conditionalFormatting sqref="AX10">
    <cfRule type="cellIs" dxfId="235" priority="640" operator="greaterThan">
      <formula>0.05</formula>
    </cfRule>
  </conditionalFormatting>
  <conditionalFormatting sqref="B27:G27">
    <cfRule type="cellIs" dxfId="234" priority="639" operator="greaterThan">
      <formula>0.05</formula>
    </cfRule>
  </conditionalFormatting>
  <conditionalFormatting sqref="Z27:AC27">
    <cfRule type="cellIs" dxfId="233" priority="638" operator="greaterThan">
      <formula>0.05</formula>
    </cfRule>
  </conditionalFormatting>
  <conditionalFormatting sqref="U26 U34">
    <cfRule type="dataBar" priority="6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{87CA8F3C-EF50-4E5C-A184-CCEA3DE5CE02}</x14:id>
        </ext>
      </extLst>
    </cfRule>
  </conditionalFormatting>
  <conditionalFormatting sqref="B44:G44">
    <cfRule type="cellIs" dxfId="232" priority="624" operator="greaterThan">
      <formula>0.05</formula>
    </cfRule>
  </conditionalFormatting>
  <conditionalFormatting sqref="Z44:AC44">
    <cfRule type="cellIs" dxfId="231" priority="623" operator="greaterThan">
      <formula>0.05</formula>
    </cfRule>
  </conditionalFormatting>
  <conditionalFormatting sqref="J44:L44">
    <cfRule type="cellIs" dxfId="230" priority="622" operator="greaterThan">
      <formula>0.05</formula>
    </cfRule>
  </conditionalFormatting>
  <conditionalFormatting sqref="AK44:AV44">
    <cfRule type="cellIs" dxfId="229" priority="621" operator="greaterThan">
      <formula>0.05</formula>
    </cfRule>
  </conditionalFormatting>
  <conditionalFormatting sqref="U51 U43">
    <cfRule type="dataBar" priority="6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{D390A7B7-E967-4149-8C5B-87824316A7BC}</x14:id>
        </ext>
      </extLst>
    </cfRule>
  </conditionalFormatting>
  <conditionalFormatting sqref="A61:G61 J61:T61 AI61:AW61 W61:AF61 AZ61:XFD61">
    <cfRule type="cellIs" dxfId="228" priority="609" operator="greaterThan">
      <formula>0.05</formula>
    </cfRule>
  </conditionalFormatting>
  <conditionalFormatting sqref="U68 U60">
    <cfRule type="dataBar" priority="6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{5E3210F6-0FA9-466A-9D6C-17EECBB37C2E}</x14:id>
        </ext>
      </extLst>
    </cfRule>
  </conditionalFormatting>
  <conditionalFormatting sqref="U61">
    <cfRule type="cellIs" dxfId="227" priority="599" operator="greaterThan">
      <formula>0.05</formula>
    </cfRule>
  </conditionalFormatting>
  <conditionalFormatting sqref="U44">
    <cfRule type="cellIs" dxfId="226" priority="598" operator="greaterThan">
      <formula>0.05</formula>
    </cfRule>
  </conditionalFormatting>
  <conditionalFormatting sqref="U27">
    <cfRule type="cellIs" dxfId="225" priority="597" operator="greaterThan">
      <formula>0.05</formula>
    </cfRule>
  </conditionalFormatting>
  <conditionalFormatting sqref="AX27">
    <cfRule type="cellIs" dxfId="224" priority="596" operator="greaterThan">
      <formula>0.05</formula>
    </cfRule>
  </conditionalFormatting>
  <conditionalFormatting sqref="AX44">
    <cfRule type="cellIs" dxfId="223" priority="595" operator="greaterThan">
      <formula>0.05</formula>
    </cfRule>
  </conditionalFormatting>
  <conditionalFormatting sqref="AX61">
    <cfRule type="cellIs" dxfId="222" priority="594" operator="greaterThan">
      <formula>0.05</formula>
    </cfRule>
  </conditionalFormatting>
  <conditionalFormatting sqref="U10">
    <cfRule type="cellIs" dxfId="221" priority="593" operator="greaterThan">
      <formula>0.05</formula>
    </cfRule>
  </conditionalFormatting>
  <conditionalFormatting sqref="U18">
    <cfRule type="cellIs" dxfId="220" priority="584" operator="greaterThan">
      <formula>0.05</formula>
    </cfRule>
  </conditionalFormatting>
  <conditionalFormatting sqref="U35">
    <cfRule type="cellIs" dxfId="219" priority="583" operator="greaterThan">
      <formula>0.05</formula>
    </cfRule>
  </conditionalFormatting>
  <conditionalFormatting sqref="U52">
    <cfRule type="cellIs" dxfId="218" priority="582" operator="greaterThan">
      <formula>0.05</formula>
    </cfRule>
  </conditionalFormatting>
  <conditionalFormatting sqref="U69">
    <cfRule type="cellIs" dxfId="217" priority="581" operator="greaterThan">
      <formula>0.05</formula>
    </cfRule>
  </conditionalFormatting>
  <conditionalFormatting sqref="AX18">
    <cfRule type="cellIs" dxfId="216" priority="580" operator="greaterThan">
      <formula>0.05</formula>
    </cfRule>
  </conditionalFormatting>
  <conditionalFormatting sqref="AX35">
    <cfRule type="cellIs" dxfId="215" priority="579" operator="greaterThan">
      <formula>0.05</formula>
    </cfRule>
  </conditionalFormatting>
  <conditionalFormatting sqref="AX52">
    <cfRule type="cellIs" dxfId="214" priority="578" operator="greaterThan">
      <formula>0.05</formula>
    </cfRule>
  </conditionalFormatting>
  <conditionalFormatting sqref="AX69">
    <cfRule type="cellIs" dxfId="213" priority="577" operator="greaterThan">
      <formula>0.05</formula>
    </cfRule>
  </conditionalFormatting>
  <conditionalFormatting sqref="I17">
    <cfRule type="dataBar" priority="4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{B9F006D8-0DF5-4CB8-A386-226E17C8A4EE}</x14:id>
        </ext>
      </extLst>
    </cfRule>
  </conditionalFormatting>
  <conditionalFormatting sqref="I26 I34">
    <cfRule type="dataBar" priority="4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{9EEE0F43-1408-4F5C-B12C-BD36A8FF0DC0}</x14:id>
        </ext>
      </extLst>
    </cfRule>
  </conditionalFormatting>
  <conditionalFormatting sqref="I9">
    <cfRule type="dataBar" priority="4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{1FA0F09D-C2E9-43A7-B883-F417297AE303}</x14:id>
        </ext>
      </extLst>
    </cfRule>
  </conditionalFormatting>
  <conditionalFormatting sqref="I43">
    <cfRule type="dataBar" priority="4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{42FCF42A-9990-47E2-A884-BDA2BB8F583F}</x14:id>
        </ext>
      </extLst>
    </cfRule>
  </conditionalFormatting>
  <conditionalFormatting sqref="I51">
    <cfRule type="dataBar" priority="4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{C907FC83-0B85-4A37-B00E-8E442C5185AC}</x14:id>
        </ext>
      </extLst>
    </cfRule>
  </conditionalFormatting>
  <conditionalFormatting sqref="I60">
    <cfRule type="dataBar" priority="4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{4DD608CD-6458-4E59-B34D-BB573FBC4A88}</x14:id>
        </ext>
      </extLst>
    </cfRule>
  </conditionalFormatting>
  <conditionalFormatting sqref="I68">
    <cfRule type="dataBar" priority="4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{6DF33A58-AD7F-468F-81A2-F4464965DE3F}</x14:id>
        </ext>
      </extLst>
    </cfRule>
  </conditionalFormatting>
  <conditionalFormatting sqref="AH14">
    <cfRule type="cellIs" dxfId="212" priority="395" operator="greaterThan">
      <formula>0.94999</formula>
    </cfRule>
    <cfRule type="cellIs" dxfId="211" priority="396" operator="greaterThan">
      <formula>0.66999</formula>
    </cfRule>
    <cfRule type="cellIs" dxfId="210" priority="397" operator="greaterThan">
      <formula>66.999</formula>
    </cfRule>
    <cfRule type="cellIs" dxfId="209" priority="398" operator="greaterThan">
      <formula>",94999"</formula>
    </cfRule>
    <cfRule type="cellIs" dxfId="208" priority="399" operator="greaterThan">
      <formula>",66999"</formula>
    </cfRule>
  </conditionalFormatting>
  <conditionalFormatting sqref="AH31">
    <cfRule type="cellIs" dxfId="207" priority="390" operator="greaterThan">
      <formula>0.94999</formula>
    </cfRule>
    <cfRule type="cellIs" dxfId="206" priority="391" operator="greaterThan">
      <formula>0.66999</formula>
    </cfRule>
    <cfRule type="cellIs" dxfId="205" priority="392" operator="greaterThan">
      <formula>66.999</formula>
    </cfRule>
    <cfRule type="cellIs" dxfId="204" priority="393" operator="greaterThan">
      <formula>",94999"</formula>
    </cfRule>
    <cfRule type="cellIs" dxfId="203" priority="394" operator="greaterThan">
      <formula>",66999"</formula>
    </cfRule>
  </conditionalFormatting>
  <conditionalFormatting sqref="AH34 AH26">
    <cfRule type="dataBar" priority="3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{F36DA11B-8E56-404C-A091-FD54370113E5}</x14:id>
        </ext>
      </extLst>
    </cfRule>
  </conditionalFormatting>
  <conditionalFormatting sqref="AH48">
    <cfRule type="cellIs" dxfId="202" priority="384" operator="greaterThan">
      <formula>0.94999</formula>
    </cfRule>
    <cfRule type="cellIs" dxfId="201" priority="385" operator="greaterThan">
      <formula>0.66999</formula>
    </cfRule>
    <cfRule type="cellIs" dxfId="200" priority="386" operator="greaterThan">
      <formula>66.999</formula>
    </cfRule>
    <cfRule type="cellIs" dxfId="199" priority="387" operator="greaterThan">
      <formula>",94999"</formula>
    </cfRule>
    <cfRule type="cellIs" dxfId="198" priority="388" operator="greaterThan">
      <formula>",66999"</formula>
    </cfRule>
  </conditionalFormatting>
  <conditionalFormatting sqref="AH65">
    <cfRule type="cellIs" dxfId="197" priority="379" operator="greaterThan">
      <formula>0.94999</formula>
    </cfRule>
    <cfRule type="cellIs" dxfId="196" priority="380" operator="greaterThan">
      <formula>0.66999</formula>
    </cfRule>
    <cfRule type="cellIs" dxfId="195" priority="381" operator="greaterThan">
      <formula>66.999</formula>
    </cfRule>
    <cfRule type="cellIs" dxfId="194" priority="382" operator="greaterThan">
      <formula>",94999"</formula>
    </cfRule>
    <cfRule type="cellIs" dxfId="193" priority="383" operator="greaterThan">
      <formula>",66999"</formula>
    </cfRule>
  </conditionalFormatting>
  <conditionalFormatting sqref="AH43">
    <cfRule type="dataBar" priority="3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{98D419F2-C2AF-4C26-80CB-238ED1982414}</x14:id>
        </ext>
      </extLst>
    </cfRule>
  </conditionalFormatting>
  <conditionalFormatting sqref="AH60">
    <cfRule type="dataBar" priority="3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{5FA5AFA1-E540-422C-B100-36568D0606BF}</x14:id>
        </ext>
      </extLst>
    </cfRule>
  </conditionalFormatting>
  <conditionalFormatting sqref="AH51">
    <cfRule type="dataBar" priority="3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{870DE7EA-D574-4EB9-96ED-142D8179EBBF}</x14:id>
        </ext>
      </extLst>
    </cfRule>
  </conditionalFormatting>
  <conditionalFormatting sqref="AH68">
    <cfRule type="dataBar" priority="3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{CBC300F3-F668-4813-85C4-DA96ACCAC3EB}</x14:id>
        </ext>
      </extLst>
    </cfRule>
  </conditionalFormatting>
  <conditionalFormatting sqref="AH17">
    <cfRule type="dataBar" priority="3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{30BA2220-697C-4B57-9CD8-F0A810AC656D}</x14:id>
        </ext>
      </extLst>
    </cfRule>
  </conditionalFormatting>
  <conditionalFormatting sqref="AH9">
    <cfRule type="dataBar" priority="3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{FE0E19A6-9BD7-47BF-AEC5-3CCD7947A819}</x14:id>
        </ext>
      </extLst>
    </cfRule>
  </conditionalFormatting>
  <conditionalFormatting sqref="V9 V17">
    <cfRule type="dataBar" priority="3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{36F76A0A-C3A1-46E5-A077-CA470F303069}</x14:id>
        </ext>
      </extLst>
    </cfRule>
  </conditionalFormatting>
  <conditionalFormatting sqref="V26">
    <cfRule type="dataBar" priority="3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{F6C02E17-ED41-4332-A7AD-D1A356EEC2B4}</x14:id>
        </ext>
      </extLst>
    </cfRule>
  </conditionalFormatting>
  <conditionalFormatting sqref="V34">
    <cfRule type="dataBar" priority="3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{83AF26C4-81B9-45A0-AAF9-B6E73120BEAE}</x14:id>
        </ext>
      </extLst>
    </cfRule>
  </conditionalFormatting>
  <conditionalFormatting sqref="V43">
    <cfRule type="dataBar" priority="3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{D61C4AFA-B710-4C76-B89F-543F2CC36491}</x14:id>
        </ext>
      </extLst>
    </cfRule>
  </conditionalFormatting>
  <conditionalFormatting sqref="V51">
    <cfRule type="dataBar" priority="3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{81D06FF2-CC2D-4D70-B9A9-883A08A4F37C}</x14:id>
        </ext>
      </extLst>
    </cfRule>
  </conditionalFormatting>
  <conditionalFormatting sqref="V60">
    <cfRule type="dataBar" priority="3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{E9B87355-DC8E-4F1A-96A5-4CD64CD81C41}</x14:id>
        </ext>
      </extLst>
    </cfRule>
  </conditionalFormatting>
  <conditionalFormatting sqref="V68">
    <cfRule type="dataBar" priority="3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{A3A4A39B-F0BE-4F06-8D6D-B827121A2AAB}</x14:id>
        </ext>
      </extLst>
    </cfRule>
  </conditionalFormatting>
  <conditionalFormatting sqref="AY9 AY17">
    <cfRule type="dataBar" priority="3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{59B6A3B8-8629-4E02-8536-71462870C88D}</x14:id>
        </ext>
      </extLst>
    </cfRule>
  </conditionalFormatting>
  <conditionalFormatting sqref="AY26">
    <cfRule type="dataBar" priority="3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{A27BBDCF-C406-4180-865D-D25C414F0857}</x14:id>
        </ext>
      </extLst>
    </cfRule>
  </conditionalFormatting>
  <conditionalFormatting sqref="AY34">
    <cfRule type="dataBar" priority="3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{9CC1B526-1270-4CAC-94F4-F3A55B5753D2}</x14:id>
        </ext>
      </extLst>
    </cfRule>
  </conditionalFormatting>
  <conditionalFormatting sqref="AY43">
    <cfRule type="dataBar" priority="3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{B615334C-4733-468A-9EC0-FCA9EBA32F41}</x14:id>
        </ext>
      </extLst>
    </cfRule>
  </conditionalFormatting>
  <conditionalFormatting sqref="AY51">
    <cfRule type="dataBar" priority="36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{6EF25BA5-33F8-4B45-B9AE-4DBA49B2C259}</x14:id>
        </ext>
      </extLst>
    </cfRule>
  </conditionalFormatting>
  <conditionalFormatting sqref="AY60">
    <cfRule type="dataBar" priority="3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{E80770A5-29D2-463E-AC42-5DD9C1730196}</x14:id>
        </ext>
      </extLst>
    </cfRule>
  </conditionalFormatting>
  <conditionalFormatting sqref="AY68">
    <cfRule type="dataBar" priority="3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{AFD29654-AC1B-4611-9048-8C203EBDEDFC}</x14:id>
        </ext>
      </extLst>
    </cfRule>
  </conditionalFormatting>
  <conditionalFormatting sqref="H9 H17">
    <cfRule type="dataBar" priority="3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{3CE8CFF1-C37B-49EC-9433-0E9818AF1003}</x14:id>
        </ext>
      </extLst>
    </cfRule>
  </conditionalFormatting>
  <conditionalFormatting sqref="H26">
    <cfRule type="dataBar" priority="3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{5C6C19F5-D075-4BE2-BADC-8FB5F3716A1C}</x14:id>
        </ext>
      </extLst>
    </cfRule>
  </conditionalFormatting>
  <conditionalFormatting sqref="H34">
    <cfRule type="dataBar" priority="3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{59F8198A-A7CC-419A-BDCD-9C11D553CDF2}</x14:id>
        </ext>
      </extLst>
    </cfRule>
  </conditionalFormatting>
  <conditionalFormatting sqref="H10">
    <cfRule type="cellIs" dxfId="192" priority="355" operator="greaterThan">
      <formula>0.05</formula>
    </cfRule>
  </conditionalFormatting>
  <conditionalFormatting sqref="H27">
    <cfRule type="cellIs" dxfId="191" priority="354" operator="greaterThan">
      <formula>0.05</formula>
    </cfRule>
  </conditionalFormatting>
  <conditionalFormatting sqref="H43">
    <cfRule type="dataBar" priority="3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{C468CF32-A3A4-4C1E-BF6C-F520C8A19A5A}</x14:id>
        </ext>
      </extLst>
    </cfRule>
  </conditionalFormatting>
  <conditionalFormatting sqref="H51">
    <cfRule type="dataBar" priority="3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{7BADB869-6247-4608-BF17-854C18482B58}</x14:id>
        </ext>
      </extLst>
    </cfRule>
  </conditionalFormatting>
  <conditionalFormatting sqref="H44">
    <cfRule type="cellIs" dxfId="190" priority="351" operator="greaterThan">
      <formula>0.05</formula>
    </cfRule>
  </conditionalFormatting>
  <conditionalFormatting sqref="H60">
    <cfRule type="dataBar" priority="3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{2A449A1C-B2F7-4F6C-AC28-689B4D736651}</x14:id>
        </ext>
      </extLst>
    </cfRule>
  </conditionalFormatting>
  <conditionalFormatting sqref="H68">
    <cfRule type="dataBar" priority="3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{AAAFAA7E-8215-452C-9EA7-35853ABB3A11}</x14:id>
        </ext>
      </extLst>
    </cfRule>
  </conditionalFormatting>
  <conditionalFormatting sqref="H61">
    <cfRule type="cellIs" dxfId="189" priority="348" operator="greaterThan">
      <formula>0.05</formula>
    </cfRule>
  </conditionalFormatting>
  <conditionalFormatting sqref="H52">
    <cfRule type="cellIs" dxfId="188" priority="347" operator="greaterThan">
      <formula>0.05</formula>
    </cfRule>
  </conditionalFormatting>
  <conditionalFormatting sqref="H35">
    <cfRule type="cellIs" dxfId="187" priority="346" operator="greaterThan">
      <formula>0.05</formula>
    </cfRule>
  </conditionalFormatting>
  <conditionalFormatting sqref="H18">
    <cfRule type="cellIs" dxfId="186" priority="345" operator="greaterThan">
      <formula>0.05</formula>
    </cfRule>
  </conditionalFormatting>
  <conditionalFormatting sqref="H69">
    <cfRule type="cellIs" dxfId="185" priority="344" operator="greaterThan">
      <formula>0.05</formula>
    </cfRule>
  </conditionalFormatting>
  <conditionalFormatting sqref="H7">
    <cfRule type="dataBar" priority="3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{436F8177-A37A-4E36-B656-81181D277D16}</x14:id>
        </ext>
      </extLst>
    </cfRule>
  </conditionalFormatting>
  <conditionalFormatting sqref="H24">
    <cfRule type="dataBar" priority="3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{B679C40C-2D9D-47F8-A757-3AF348728502}</x14:id>
        </ext>
      </extLst>
    </cfRule>
  </conditionalFormatting>
  <conditionalFormatting sqref="H41">
    <cfRule type="dataBar" priority="3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{6E316E5E-F570-41DA-8FDF-604E41E0F180}</x14:id>
        </ext>
      </extLst>
    </cfRule>
  </conditionalFormatting>
  <conditionalFormatting sqref="H58">
    <cfRule type="dataBar" priority="3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{AEDE9BFC-16DD-485D-B32F-FBABBE4F7F19}</x14:id>
        </ext>
      </extLst>
    </cfRule>
  </conditionalFormatting>
  <conditionalFormatting sqref="AG26">
    <cfRule type="dataBar" priority="3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{EC71D4CB-C0D6-441C-8F3D-1A4F421DBFDA}</x14:id>
        </ext>
      </extLst>
    </cfRule>
  </conditionalFormatting>
  <conditionalFormatting sqref="AG17">
    <cfRule type="dataBar" priority="3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{2863FE37-70D3-4FC4-896E-FF40C9BCF90A}</x14:id>
        </ext>
      </extLst>
    </cfRule>
  </conditionalFormatting>
  <conditionalFormatting sqref="AG34">
    <cfRule type="dataBar" priority="3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{01365E04-A2B9-48ED-BDCA-027B8551C0FE}</x14:id>
        </ext>
      </extLst>
    </cfRule>
  </conditionalFormatting>
  <conditionalFormatting sqref="AG43">
    <cfRule type="dataBar" priority="3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{CABA5D79-32D9-4B7B-80E7-044F05F5CAE2}</x14:id>
        </ext>
      </extLst>
    </cfRule>
  </conditionalFormatting>
  <conditionalFormatting sqref="AG51">
    <cfRule type="dataBar" priority="3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{607A63DB-2798-42F2-9C91-ABC04C3CAE36}</x14:id>
        </ext>
      </extLst>
    </cfRule>
  </conditionalFormatting>
  <conditionalFormatting sqref="AG60">
    <cfRule type="dataBar" priority="3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{94E9943F-EB0A-4C8C-9E0F-CA450922F7D2}</x14:id>
        </ext>
      </extLst>
    </cfRule>
  </conditionalFormatting>
  <conditionalFormatting sqref="AG68">
    <cfRule type="dataBar" priority="3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{F6412ED5-DB70-4EAF-BC10-220E956DDFA6}</x14:id>
        </ext>
      </extLst>
    </cfRule>
  </conditionalFormatting>
  <conditionalFormatting sqref="AG10">
    <cfRule type="cellIs" dxfId="184" priority="332" operator="greaterThan">
      <formula>0.05</formula>
    </cfRule>
  </conditionalFormatting>
  <conditionalFormatting sqref="AG9">
    <cfRule type="dataBar" priority="3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{9338BB26-A089-4A34-A6A4-85D545D61E90}</x14:id>
        </ext>
      </extLst>
    </cfRule>
  </conditionalFormatting>
  <conditionalFormatting sqref="AG27">
    <cfRule type="cellIs" dxfId="183" priority="330" operator="greaterThan">
      <formula>0.05</formula>
    </cfRule>
  </conditionalFormatting>
  <conditionalFormatting sqref="AG61">
    <cfRule type="cellIs" dxfId="182" priority="329" operator="greaterThan">
      <formula>0.05</formula>
    </cfRule>
  </conditionalFormatting>
  <conditionalFormatting sqref="AG44">
    <cfRule type="cellIs" dxfId="181" priority="328" operator="greaterThan">
      <formula>0.05</formula>
    </cfRule>
  </conditionalFormatting>
  <conditionalFormatting sqref="AG18">
    <cfRule type="cellIs" dxfId="180" priority="327" operator="greaterThan">
      <formula>0.05</formula>
    </cfRule>
  </conditionalFormatting>
  <conditionalFormatting sqref="AG35">
    <cfRule type="cellIs" dxfId="179" priority="326" operator="greaterThan">
      <formula>0.05</formula>
    </cfRule>
  </conditionalFormatting>
  <conditionalFormatting sqref="AG52">
    <cfRule type="cellIs" dxfId="178" priority="325" operator="greaterThan">
      <formula>0.05</formula>
    </cfRule>
  </conditionalFormatting>
  <conditionalFormatting sqref="AG69">
    <cfRule type="cellIs" dxfId="177" priority="324" operator="greaterThan">
      <formula>0.05</formula>
    </cfRule>
  </conditionalFormatting>
  <conditionalFormatting sqref="AG41">
    <cfRule type="dataBar" priority="3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{43A92844-14D6-4236-945B-4BF073B2AC1F}</x14:id>
        </ext>
      </extLst>
    </cfRule>
  </conditionalFormatting>
  <conditionalFormatting sqref="AG24">
    <cfRule type="dataBar" priority="3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{7A2121B5-5914-4B23-86D8-AF20B663396F}</x14:id>
        </ext>
      </extLst>
    </cfRule>
  </conditionalFormatting>
  <conditionalFormatting sqref="AG7">
    <cfRule type="dataBar" priority="3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{B8CED63A-7950-4D01-AC28-0581A5E985E7}</x14:id>
        </ext>
      </extLst>
    </cfRule>
  </conditionalFormatting>
  <conditionalFormatting sqref="AG58">
    <cfRule type="dataBar" priority="3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{BBC945D5-7EB3-4841-B301-5FFB79BF1B60}</x14:id>
        </ext>
      </extLst>
    </cfRule>
  </conditionalFormatting>
  <conditionalFormatting sqref="A138:G138 A146:G146 AZ146:XFD146 AZ138:XFD138 W146:AF146 W138:AF138 AI138 AI146">
    <cfRule type="dataBar" priority="3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{A7DD5C3A-09DA-4966-9DD4-C665BC4DEC6A}</x14:id>
        </ext>
      </extLst>
    </cfRule>
  </conditionalFormatting>
  <conditionalFormatting sqref="A139:G139 AI139 W139:AF139 AZ139:XFD139">
    <cfRule type="cellIs" dxfId="176" priority="316" operator="greaterThan">
      <formula>0.05</formula>
    </cfRule>
  </conditionalFormatting>
  <conditionalFormatting sqref="I138">
    <cfRule type="dataBar" priority="3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{EFF59D7F-C720-4993-839A-A25BA0491FA9}</x14:id>
        </ext>
      </extLst>
    </cfRule>
  </conditionalFormatting>
  <conditionalFormatting sqref="I146">
    <cfRule type="dataBar" priority="3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{3D432C65-ADD9-4E43-8BAD-F08552EA606F}</x14:id>
        </ext>
      </extLst>
    </cfRule>
  </conditionalFormatting>
  <conditionalFormatting sqref="AH143">
    <cfRule type="cellIs" dxfId="175" priority="304" operator="greaterThan">
      <formula>0.94999</formula>
    </cfRule>
    <cfRule type="cellIs" dxfId="174" priority="305" operator="greaterThan">
      <formula>0.66999</formula>
    </cfRule>
    <cfRule type="cellIs" dxfId="173" priority="306" operator="greaterThan">
      <formula>66.999</formula>
    </cfRule>
    <cfRule type="cellIs" dxfId="172" priority="307" operator="greaterThan">
      <formula>",94999"</formula>
    </cfRule>
    <cfRule type="cellIs" dxfId="171" priority="308" operator="greaterThan">
      <formula>",66999"</formula>
    </cfRule>
  </conditionalFormatting>
  <conditionalFormatting sqref="AH138">
    <cfRule type="dataBar" priority="3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{A268F0C7-E8DA-4F7A-841C-4976F511CD4E}</x14:id>
        </ext>
      </extLst>
    </cfRule>
  </conditionalFormatting>
  <conditionalFormatting sqref="AH146">
    <cfRule type="dataBar" priority="3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{6AF437BC-0DE8-49D0-9675-23134144B627}</x14:id>
        </ext>
      </extLst>
    </cfRule>
  </conditionalFormatting>
  <conditionalFormatting sqref="H138">
    <cfRule type="dataBar" priority="2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{0004B201-9636-4168-8B08-D33CF99C5CAF}</x14:id>
        </ext>
      </extLst>
    </cfRule>
  </conditionalFormatting>
  <conditionalFormatting sqref="H146">
    <cfRule type="dataBar" priority="2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{88406AFC-CBCC-4F30-8DF8-08EE6A20E0ED}</x14:id>
        </ext>
      </extLst>
    </cfRule>
  </conditionalFormatting>
  <conditionalFormatting sqref="H139">
    <cfRule type="cellIs" dxfId="170" priority="295" operator="greaterThan">
      <formula>0.05</formula>
    </cfRule>
  </conditionalFormatting>
  <conditionalFormatting sqref="H147">
    <cfRule type="cellIs" dxfId="169" priority="294" operator="greaterThan">
      <formula>0.05</formula>
    </cfRule>
  </conditionalFormatting>
  <conditionalFormatting sqref="H136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{D4A325B4-97E8-4832-AEE2-86CD68A4FBD3}</x14:id>
        </ext>
      </extLst>
    </cfRule>
  </conditionalFormatting>
  <conditionalFormatting sqref="AG138">
    <cfRule type="dataBar" priority="2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{768E35E7-4903-4169-A525-3F1C4A83AF5F}</x14:id>
        </ext>
      </extLst>
    </cfRule>
  </conditionalFormatting>
  <conditionalFormatting sqref="AG146">
    <cfRule type="dataBar" priority="2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{1BC9FE82-65AF-41FF-A431-00ECEB65F57F}</x14:id>
        </ext>
      </extLst>
    </cfRule>
  </conditionalFormatting>
  <conditionalFormatting sqref="AG139">
    <cfRule type="cellIs" dxfId="168" priority="290" operator="greaterThan">
      <formula>0.05</formula>
    </cfRule>
  </conditionalFormatting>
  <conditionalFormatting sqref="AG147">
    <cfRule type="cellIs" dxfId="167" priority="289" operator="greaterThan">
      <formula>0.05</formula>
    </cfRule>
  </conditionalFormatting>
  <conditionalFormatting sqref="AG136">
    <cfRule type="dataBar" priority="2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{9B2C2D2E-A82B-4438-B6D7-E34F009CFA04}</x14:id>
        </ext>
      </extLst>
    </cfRule>
  </conditionalFormatting>
  <conditionalFormatting sqref="J146:S146 J138:S138">
    <cfRule type="dataBar" priority="2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{D7E49854-2F47-48F0-ABB3-B316698150DF}</x14:id>
        </ext>
      </extLst>
    </cfRule>
  </conditionalFormatting>
  <conditionalFormatting sqref="J139:L139">
    <cfRule type="cellIs" dxfId="166" priority="286" operator="greaterThan">
      <formula>0.05</formula>
    </cfRule>
  </conditionalFormatting>
  <conditionalFormatting sqref="J148:L148">
    <cfRule type="dataBar" priority="28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{AE60A31A-E433-49D9-A46D-CC56BD01FD71}</x14:id>
        </ext>
      </extLst>
    </cfRule>
  </conditionalFormatting>
  <conditionalFormatting sqref="J136:L136">
    <cfRule type="cellIs" dxfId="165" priority="284" operator="lessThan">
      <formula>0</formula>
    </cfRule>
  </conditionalFormatting>
  <conditionalFormatting sqref="T138 T146">
    <cfRule type="dataBar" priority="2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{BB6A939A-6F07-4252-B850-B93D374BF40F}</x14:id>
        </ext>
      </extLst>
    </cfRule>
  </conditionalFormatting>
  <conditionalFormatting sqref="U138 U146">
    <cfRule type="dataBar" priority="2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{138BDA19-E662-4A3C-8A83-2560C5DA9CE3}</x14:id>
        </ext>
      </extLst>
    </cfRule>
  </conditionalFormatting>
  <conditionalFormatting sqref="U139">
    <cfRule type="cellIs" dxfId="164" priority="273" operator="greaterThan">
      <formula>0.05</formula>
    </cfRule>
  </conditionalFormatting>
  <conditionalFormatting sqref="U147">
    <cfRule type="cellIs" dxfId="163" priority="272" operator="greaterThan">
      <formula>0.05</formula>
    </cfRule>
  </conditionalFormatting>
  <conditionalFormatting sqref="V138">
    <cfRule type="dataBar" priority="2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{5C9C662F-AF83-4EE5-855F-895E12C53F02}</x14:id>
        </ext>
      </extLst>
    </cfRule>
  </conditionalFormatting>
  <conditionalFormatting sqref="V146">
    <cfRule type="dataBar" priority="2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{50FFC73F-6CE4-4124-8C59-B90E0FD69A00}</x14:id>
        </ext>
      </extLst>
    </cfRule>
  </conditionalFormatting>
  <conditionalFormatting sqref="U148">
    <cfRule type="dataBar" priority="26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{3BA65EF4-41F0-42EA-B4A4-4D5C96385FE9}</x14:id>
        </ext>
      </extLst>
    </cfRule>
  </conditionalFormatting>
  <conditionalFormatting sqref="U149">
    <cfRule type="cellIs" dxfId="162" priority="268" operator="greaterThan">
      <formula>0.05</formula>
    </cfRule>
  </conditionalFormatting>
  <conditionalFormatting sqref="V149">
    <cfRule type="dataBar" priority="2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{0B1A753D-0748-439A-B7E2-15AA32E92A47}</x14:id>
        </ext>
      </extLst>
    </cfRule>
  </conditionalFormatting>
  <conditionalFormatting sqref="AK138:AW138 AJ146:AW146">
    <cfRule type="dataBar" priority="2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{2C5F3DFA-A06C-4068-B65B-34DA2ADE7EB0}</x14:id>
        </ext>
      </extLst>
    </cfRule>
  </conditionalFormatting>
  <conditionalFormatting sqref="AK139:AV139">
    <cfRule type="cellIs" dxfId="161" priority="265" operator="greaterThan">
      <formula>0.05</formula>
    </cfRule>
  </conditionalFormatting>
  <conditionalFormatting sqref="AJ138">
    <cfRule type="dataBar" priority="2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{3218F270-7C53-41C0-A028-E266F5B821F3}</x14:id>
        </ext>
      </extLst>
    </cfRule>
  </conditionalFormatting>
  <conditionalFormatting sqref="AK148:AV148">
    <cfRule type="dataBar" priority="26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{D060A521-6F33-4677-A9CB-C9DC0F2B2384}</x14:id>
        </ext>
      </extLst>
    </cfRule>
  </conditionalFormatting>
  <conditionalFormatting sqref="AK136:AV136">
    <cfRule type="cellIs" dxfId="160" priority="262" operator="lessThan">
      <formula>0</formula>
    </cfRule>
  </conditionalFormatting>
  <conditionalFormatting sqref="AJ148">
    <cfRule type="dataBar" priority="26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{1FA08DD6-4E8D-417B-86F3-F574C3C84D34}</x14:id>
        </ext>
      </extLst>
    </cfRule>
  </conditionalFormatting>
  <conditionalFormatting sqref="AX138">
    <cfRule type="dataBar" priority="2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{2C778462-D55D-46A5-8857-00B8C2FA45FD}</x14:id>
        </ext>
      </extLst>
    </cfRule>
  </conditionalFormatting>
  <conditionalFormatting sqref="AX146">
    <cfRule type="dataBar" priority="2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{3F3E0DED-2977-498B-8E59-D4FF66AD3FAE}</x14:id>
        </ext>
      </extLst>
    </cfRule>
  </conditionalFormatting>
  <conditionalFormatting sqref="AX139">
    <cfRule type="cellIs" dxfId="159" priority="249" operator="greaterThan">
      <formula>0.05</formula>
    </cfRule>
  </conditionalFormatting>
  <conditionalFormatting sqref="AX147">
    <cfRule type="cellIs" dxfId="158" priority="248" operator="greaterThan">
      <formula>0.05</formula>
    </cfRule>
  </conditionalFormatting>
  <conditionalFormatting sqref="AY138">
    <cfRule type="dataBar" priority="2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{6787724D-FA71-492E-8E48-B491587E5CA6}</x14:id>
        </ext>
      </extLst>
    </cfRule>
  </conditionalFormatting>
  <conditionalFormatting sqref="AY146">
    <cfRule type="dataBar" priority="2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{9DC4509A-3AD1-4FFC-BE5E-3084D456BB44}</x14:id>
        </ext>
      </extLst>
    </cfRule>
  </conditionalFormatting>
  <conditionalFormatting sqref="AX148">
    <cfRule type="dataBar" priority="24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{A62A0741-81A4-4228-B4E0-7ED2D1EEF9CD}</x14:id>
        </ext>
      </extLst>
    </cfRule>
  </conditionalFormatting>
  <conditionalFormatting sqref="AX149">
    <cfRule type="cellIs" dxfId="157" priority="244" operator="greaterThan">
      <formula>0.05</formula>
    </cfRule>
  </conditionalFormatting>
  <conditionalFormatting sqref="AY149">
    <cfRule type="dataBar" priority="2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{8A7BA6C0-D26B-4B78-A885-2E6BB10BFBCF}</x14:id>
        </ext>
      </extLst>
    </cfRule>
  </conditionalFormatting>
  <conditionalFormatting sqref="A119:G119 A127:G127 AZ127:XFD127 AZ119:XFD119 W127:AF127 W119:AF119 AI119 AI127">
    <cfRule type="dataBar" priority="2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{E8EA130C-AC63-4551-B23C-D58548D417FA}</x14:id>
        </ext>
      </extLst>
    </cfRule>
  </conditionalFormatting>
  <conditionalFormatting sqref="B120:G120">
    <cfRule type="cellIs" dxfId="156" priority="239" operator="greaterThan">
      <formula>0.05</formula>
    </cfRule>
  </conditionalFormatting>
  <conditionalFormatting sqref="Z120:AC120">
    <cfRule type="cellIs" dxfId="155" priority="238" operator="greaterThan">
      <formula>0.05</formula>
    </cfRule>
  </conditionalFormatting>
  <conditionalFormatting sqref="I119">
    <cfRule type="dataBar" priority="2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{25F5F7E8-6BC5-4DDC-AF9C-486987EA7EC9}</x14:id>
        </ext>
      </extLst>
    </cfRule>
  </conditionalFormatting>
  <conditionalFormatting sqref="I127">
    <cfRule type="dataBar" priority="2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{A65521AB-2B9F-4E0A-AEAD-625C5A197B34}</x14:id>
        </ext>
      </extLst>
    </cfRule>
  </conditionalFormatting>
  <conditionalFormatting sqref="AH124">
    <cfRule type="cellIs" dxfId="154" priority="224" operator="greaterThan">
      <formula>0.94999</formula>
    </cfRule>
    <cfRule type="cellIs" dxfId="153" priority="225" operator="greaterThan">
      <formula>0.66999</formula>
    </cfRule>
    <cfRule type="cellIs" dxfId="152" priority="226" operator="greaterThan">
      <formula>66.999</formula>
    </cfRule>
    <cfRule type="cellIs" dxfId="151" priority="227" operator="greaterThan">
      <formula>",94999"</formula>
    </cfRule>
    <cfRule type="cellIs" dxfId="150" priority="228" operator="greaterThan">
      <formula>",66999"</formula>
    </cfRule>
  </conditionalFormatting>
  <conditionalFormatting sqref="AH119">
    <cfRule type="dataBar" priority="2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{A7FE7CFB-F8A7-4511-AB03-AED97B36B08D}</x14:id>
        </ext>
      </extLst>
    </cfRule>
  </conditionalFormatting>
  <conditionalFormatting sqref="AH127">
    <cfRule type="dataBar" priority="2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{CD3BB9BF-16F5-4DA7-92EC-0FC67D56A477}</x14:id>
        </ext>
      </extLst>
    </cfRule>
  </conditionalFormatting>
  <conditionalFormatting sqref="H119">
    <cfRule type="dataBar" priority="2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{E8B4C51C-5406-4F38-A395-DF82E2F1D5D2}</x14:id>
        </ext>
      </extLst>
    </cfRule>
  </conditionalFormatting>
  <conditionalFormatting sqref="H127">
    <cfRule type="dataBar" priority="2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{73100401-79F6-441E-ADC8-1A271510061E}</x14:id>
        </ext>
      </extLst>
    </cfRule>
  </conditionalFormatting>
  <conditionalFormatting sqref="H120">
    <cfRule type="cellIs" dxfId="149" priority="215" operator="greaterThan">
      <formula>0.05</formula>
    </cfRule>
  </conditionalFormatting>
  <conditionalFormatting sqref="H128">
    <cfRule type="cellIs" dxfId="148" priority="214" operator="greaterThan">
      <formula>0.05</formula>
    </cfRule>
  </conditionalFormatting>
  <conditionalFormatting sqref="H117">
    <cfRule type="dataBar" priority="2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{D235BC71-B01C-4DB7-9BF4-1BBB650994FC}</x14:id>
        </ext>
      </extLst>
    </cfRule>
  </conditionalFormatting>
  <conditionalFormatting sqref="AG119">
    <cfRule type="dataBar" priority="2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{23BF9C8D-853F-40A5-99D8-24019A42E287}</x14:id>
        </ext>
      </extLst>
    </cfRule>
  </conditionalFormatting>
  <conditionalFormatting sqref="AG127">
    <cfRule type="dataBar" priority="2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{91AAABBA-9AD8-4F93-9A45-36B5D2440BD0}</x14:id>
        </ext>
      </extLst>
    </cfRule>
  </conditionalFormatting>
  <conditionalFormatting sqref="AG120">
    <cfRule type="cellIs" dxfId="147" priority="210" operator="greaterThan">
      <formula>0.05</formula>
    </cfRule>
  </conditionalFormatting>
  <conditionalFormatting sqref="AG128">
    <cfRule type="cellIs" dxfId="146" priority="209" operator="greaterThan">
      <formula>0.05</formula>
    </cfRule>
  </conditionalFormatting>
  <conditionalFormatting sqref="AG117">
    <cfRule type="dataBar" priority="2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{6D0FF82B-623D-4969-98AD-7E7D0B03ED1A}</x14:id>
        </ext>
      </extLst>
    </cfRule>
  </conditionalFormatting>
  <conditionalFormatting sqref="J127:S127 J119:S119">
    <cfRule type="dataBar" priority="2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{F55A9E9F-D881-4180-9993-9F38CD951EFD}</x14:id>
        </ext>
      </extLst>
    </cfRule>
  </conditionalFormatting>
  <conditionalFormatting sqref="J120:L120">
    <cfRule type="cellIs" dxfId="145" priority="206" operator="greaterThan">
      <formula>0.05</formula>
    </cfRule>
  </conditionalFormatting>
  <conditionalFormatting sqref="J129:L129">
    <cfRule type="dataBar" priority="20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{143A09CC-5347-473A-A831-03F551AFAEA4}</x14:id>
        </ext>
      </extLst>
    </cfRule>
  </conditionalFormatting>
  <conditionalFormatting sqref="J117:L117">
    <cfRule type="cellIs" dxfId="144" priority="204" operator="lessThan">
      <formula>0</formula>
    </cfRule>
  </conditionalFormatting>
  <conditionalFormatting sqref="T127 T119">
    <cfRule type="dataBar" priority="1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{E3BEBDB8-1B0E-4A85-8137-4CF54C1F194E}</x14:id>
        </ext>
      </extLst>
    </cfRule>
  </conditionalFormatting>
  <conditionalFormatting sqref="U127 U119">
    <cfRule type="dataBar" priority="1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{CC0C9FEE-7070-4CBC-9893-CCDB720842BA}</x14:id>
        </ext>
      </extLst>
    </cfRule>
  </conditionalFormatting>
  <conditionalFormatting sqref="U120">
    <cfRule type="cellIs" dxfId="143" priority="193" operator="greaterThan">
      <formula>0.05</formula>
    </cfRule>
  </conditionalFormatting>
  <conditionalFormatting sqref="U128">
    <cfRule type="cellIs" dxfId="142" priority="192" operator="greaterThan">
      <formula>0.05</formula>
    </cfRule>
  </conditionalFormatting>
  <conditionalFormatting sqref="V119">
    <cfRule type="dataBar" priority="1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{FD0E2BCD-D569-491E-AE27-4914E0954442}</x14:id>
        </ext>
      </extLst>
    </cfRule>
  </conditionalFormatting>
  <conditionalFormatting sqref="V127">
    <cfRule type="dataBar" priority="1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{348FAE3D-8F56-4C7F-982A-5FF37563A22A}</x14:id>
        </ext>
      </extLst>
    </cfRule>
  </conditionalFormatting>
  <conditionalFormatting sqref="U129">
    <cfRule type="dataBar" priority="18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{9D75BDD5-C753-4A5E-86F3-820C0A621948}</x14:id>
        </ext>
      </extLst>
    </cfRule>
  </conditionalFormatting>
  <conditionalFormatting sqref="U130">
    <cfRule type="cellIs" dxfId="141" priority="188" operator="greaterThan">
      <formula>0.05</formula>
    </cfRule>
  </conditionalFormatting>
  <conditionalFormatting sqref="V130">
    <cfRule type="dataBar" priority="1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{750ECDB0-7708-4329-A1D2-1AC21938EE5F}</x14:id>
        </ext>
      </extLst>
    </cfRule>
  </conditionalFormatting>
  <conditionalFormatting sqref="AK119:AW119 AJ127:AW127">
    <cfRule type="dataBar" priority="1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{8611A60C-0EBD-44FA-82D1-B52EEB2ECAA1}</x14:id>
        </ext>
      </extLst>
    </cfRule>
  </conditionalFormatting>
  <conditionalFormatting sqref="AK120:AV120">
    <cfRule type="cellIs" dxfId="140" priority="185" operator="greaterThan">
      <formula>0.05</formula>
    </cfRule>
  </conditionalFormatting>
  <conditionalFormatting sqref="AJ119">
    <cfRule type="dataBar" priority="1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{0F82AA54-0881-40F6-91D2-C7FC8A9EA99F}</x14:id>
        </ext>
      </extLst>
    </cfRule>
  </conditionalFormatting>
  <conditionalFormatting sqref="AK129:AV129">
    <cfRule type="dataBar" priority="18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{950175E9-931C-4391-A988-1400069A438D}</x14:id>
        </ext>
      </extLst>
    </cfRule>
  </conditionalFormatting>
  <conditionalFormatting sqref="AK117:AV117">
    <cfRule type="cellIs" dxfId="139" priority="182" operator="lessThan">
      <formula>0</formula>
    </cfRule>
  </conditionalFormatting>
  <conditionalFormatting sqref="AJ129">
    <cfRule type="dataBar" priority="1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{3092F462-7B7D-4425-BC08-168D561126A7}</x14:id>
        </ext>
      </extLst>
    </cfRule>
  </conditionalFormatting>
  <conditionalFormatting sqref="AX119">
    <cfRule type="dataBar" priority="1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{378E448C-7AE0-4C30-85CC-7970298B334D}</x14:id>
        </ext>
      </extLst>
    </cfRule>
  </conditionalFormatting>
  <conditionalFormatting sqref="AX127">
    <cfRule type="dataBar" priority="1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{85579134-BDAA-411C-927C-70CD493054B8}</x14:id>
        </ext>
      </extLst>
    </cfRule>
  </conditionalFormatting>
  <conditionalFormatting sqref="AX120">
    <cfRule type="cellIs" dxfId="138" priority="169" operator="greaterThan">
      <formula>0.05</formula>
    </cfRule>
  </conditionalFormatting>
  <conditionalFormatting sqref="AX128">
    <cfRule type="cellIs" dxfId="137" priority="168" operator="greaterThan">
      <formula>0.05</formula>
    </cfRule>
  </conditionalFormatting>
  <conditionalFormatting sqref="AY119">
    <cfRule type="dataBar" priority="1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{58AE0220-3D6B-42B5-AB99-5BCA7C7D1DEF}</x14:id>
        </ext>
      </extLst>
    </cfRule>
  </conditionalFormatting>
  <conditionalFormatting sqref="AY127">
    <cfRule type="dataBar" priority="1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{95F112F2-57E0-4C5F-AB29-07621ED02D85}</x14:id>
        </ext>
      </extLst>
    </cfRule>
  </conditionalFormatting>
  <conditionalFormatting sqref="AX129">
    <cfRule type="dataBar" priority="16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{03784D67-2D70-4503-83C6-9D32EDB2F3DA}</x14:id>
        </ext>
      </extLst>
    </cfRule>
  </conditionalFormatting>
  <conditionalFormatting sqref="AX130">
    <cfRule type="cellIs" dxfId="136" priority="164" operator="greaterThan">
      <formula>0.05</formula>
    </cfRule>
  </conditionalFormatting>
  <conditionalFormatting sqref="AY130">
    <cfRule type="dataBar" priority="1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{FAACC889-FB30-4EE2-838A-8D38C67DBC0D}</x14:id>
        </ext>
      </extLst>
    </cfRule>
  </conditionalFormatting>
  <conditionalFormatting sqref="A100:G100 A108:G108 AZ108:XFD108 AZ100:XFD100 W108:AF108 W100:AF100 AI100 AI108">
    <cfRule type="dataBar" priority="1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{5F51FE92-3293-4D97-AA78-BE34B1981CF9}</x14:id>
        </ext>
      </extLst>
    </cfRule>
  </conditionalFormatting>
  <conditionalFormatting sqref="B101:G101">
    <cfRule type="cellIs" dxfId="135" priority="159" operator="greaterThan">
      <formula>0.05</formula>
    </cfRule>
  </conditionalFormatting>
  <conditionalFormatting sqref="Z101:AC101">
    <cfRule type="cellIs" dxfId="134" priority="158" operator="greaterThan">
      <formula>0.05</formula>
    </cfRule>
  </conditionalFormatting>
  <conditionalFormatting sqref="I100 I108">
    <cfRule type="dataBar" priority="1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{1B43ADED-80C5-40E6-A476-6E510D4EB350}</x14:id>
        </ext>
      </extLst>
    </cfRule>
  </conditionalFormatting>
  <conditionalFormatting sqref="AH105">
    <cfRule type="cellIs" dxfId="133" priority="145" operator="greaterThan">
      <formula>0.94999</formula>
    </cfRule>
    <cfRule type="cellIs" dxfId="132" priority="146" operator="greaterThan">
      <formula>0.66999</formula>
    </cfRule>
    <cfRule type="cellIs" dxfId="131" priority="147" operator="greaterThan">
      <formula>66.999</formula>
    </cfRule>
    <cfRule type="cellIs" dxfId="130" priority="148" operator="greaterThan">
      <formula>",94999"</formula>
    </cfRule>
    <cfRule type="cellIs" dxfId="129" priority="149" operator="greaterThan">
      <formula>",66999"</formula>
    </cfRule>
  </conditionalFormatting>
  <conditionalFormatting sqref="AH100 AH108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{D96F73DB-8127-4696-BAD0-66B437FAE4C3}</x14:id>
        </ext>
      </extLst>
    </cfRule>
  </conditionalFormatting>
  <conditionalFormatting sqref="H100">
    <cfRule type="dataBar" priority="1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{CDC06A72-E994-4971-AC1F-C1D0581B5718}</x14:id>
        </ext>
      </extLst>
    </cfRule>
  </conditionalFormatting>
  <conditionalFormatting sqref="H108">
    <cfRule type="dataBar" priority="1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{A5BBF4DC-A8F0-482D-BBD2-0B596A43A01A}</x14:id>
        </ext>
      </extLst>
    </cfRule>
  </conditionalFormatting>
  <conditionalFormatting sqref="H101">
    <cfRule type="cellIs" dxfId="128" priority="137" operator="greaterThan">
      <formula>0.05</formula>
    </cfRule>
  </conditionalFormatting>
  <conditionalFormatting sqref="H109">
    <cfRule type="cellIs" dxfId="127" priority="136" operator="greaterThan">
      <formula>0.05</formula>
    </cfRule>
  </conditionalFormatting>
  <conditionalFormatting sqref="H98">
    <cfRule type="dataBar" priority="1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{D1B14C64-79D7-4F63-A97C-11D82B437D4D}</x14:id>
        </ext>
      </extLst>
    </cfRule>
  </conditionalFormatting>
  <conditionalFormatting sqref="AG100">
    <cfRule type="dataBar" priority="1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{111E80B7-743F-4CE7-9153-68D9011F065C}</x14:id>
        </ext>
      </extLst>
    </cfRule>
  </conditionalFormatting>
  <conditionalFormatting sqref="AG108">
    <cfRule type="dataBar" priority="1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{E9E48179-49F7-448C-BF13-2323B3C994E5}</x14:id>
        </ext>
      </extLst>
    </cfRule>
  </conditionalFormatting>
  <conditionalFormatting sqref="AG101">
    <cfRule type="cellIs" dxfId="126" priority="132" operator="greaterThan">
      <formula>0.05</formula>
    </cfRule>
  </conditionalFormatting>
  <conditionalFormatting sqref="AG109">
    <cfRule type="cellIs" dxfId="125" priority="131" operator="greaterThan">
      <formula>0.05</formula>
    </cfRule>
  </conditionalFormatting>
  <conditionalFormatting sqref="AG98">
    <cfRule type="dataBar" priority="1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{1935FE61-01EB-4D91-95A7-7C3B17FF2E59}</x14:id>
        </ext>
      </extLst>
    </cfRule>
  </conditionalFormatting>
  <conditionalFormatting sqref="J108:S108 J100:S100">
    <cfRule type="dataBar" priority="1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{74AF4624-0FCF-45FB-B882-38250B9865BF}</x14:id>
        </ext>
      </extLst>
    </cfRule>
  </conditionalFormatting>
  <conditionalFormatting sqref="J101:L101">
    <cfRule type="cellIs" dxfId="124" priority="128" operator="greaterThan">
      <formula>0.05</formula>
    </cfRule>
  </conditionalFormatting>
  <conditionalFormatting sqref="J110:L110">
    <cfRule type="dataBar" priority="12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{463CDD2E-CB42-4287-B49C-B6E97A23D415}</x14:id>
        </ext>
      </extLst>
    </cfRule>
  </conditionalFormatting>
  <conditionalFormatting sqref="J98:L98">
    <cfRule type="cellIs" dxfId="123" priority="126" operator="lessThan">
      <formula>0</formula>
    </cfRule>
  </conditionalFormatting>
  <conditionalFormatting sqref="T100 T108">
    <cfRule type="dataBar" priority="1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{AF29A2A7-99E6-4F2F-B0FB-C84D82CEED90}</x14:id>
        </ext>
      </extLst>
    </cfRule>
  </conditionalFormatting>
  <conditionalFormatting sqref="U108 U100">
    <cfRule type="dataBar" priority="1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{4C344B02-4080-4878-96DA-106C9E18DC29}</x14:id>
        </ext>
      </extLst>
    </cfRule>
  </conditionalFormatting>
  <conditionalFormatting sqref="U101">
    <cfRule type="cellIs" dxfId="122" priority="115" operator="greaterThan">
      <formula>0.05</formula>
    </cfRule>
  </conditionalFormatting>
  <conditionalFormatting sqref="U109">
    <cfRule type="cellIs" dxfId="121" priority="114" operator="greaterThan">
      <formula>0.05</formula>
    </cfRule>
  </conditionalFormatting>
  <conditionalFormatting sqref="V100">
    <cfRule type="dataBar" priority="1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{27E8E812-EE15-4A91-A7C8-C37B34CDC148}</x14:id>
        </ext>
      </extLst>
    </cfRule>
  </conditionalFormatting>
  <conditionalFormatting sqref="V108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{EA1B1EE1-1674-4E2D-817C-235D5370F5BA}</x14:id>
        </ext>
      </extLst>
    </cfRule>
  </conditionalFormatting>
  <conditionalFormatting sqref="U110">
    <cfRule type="dataBar" priority="11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{0EDDE6C0-6D54-48F9-93EE-7D115C7BB983}</x14:id>
        </ext>
      </extLst>
    </cfRule>
  </conditionalFormatting>
  <conditionalFormatting sqref="U111">
    <cfRule type="cellIs" dxfId="120" priority="110" operator="greaterThan">
      <formula>0.05</formula>
    </cfRule>
  </conditionalFormatting>
  <conditionalFormatting sqref="V111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{36B9741D-5598-4D87-A876-F87B107355A7}</x14:id>
        </ext>
      </extLst>
    </cfRule>
  </conditionalFormatting>
  <conditionalFormatting sqref="AK100:AW100 AJ108:AW108">
    <cfRule type="dataBar" priority="1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{3B3ED9CE-BCF9-4236-B05F-824282F85D75}</x14:id>
        </ext>
      </extLst>
    </cfRule>
  </conditionalFormatting>
  <conditionalFormatting sqref="AK101:AV101">
    <cfRule type="cellIs" dxfId="119" priority="107" operator="greaterThan">
      <formula>0.05</formula>
    </cfRule>
  </conditionalFormatting>
  <conditionalFormatting sqref="AJ100">
    <cfRule type="dataBar" priority="1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{CD7EA761-B02C-4969-9570-99CE48D097FD}</x14:id>
        </ext>
      </extLst>
    </cfRule>
  </conditionalFormatting>
  <conditionalFormatting sqref="AK110:AV110">
    <cfRule type="dataBar" priority="10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{0C52685A-076F-4B00-B730-E97907287415}</x14:id>
        </ext>
      </extLst>
    </cfRule>
  </conditionalFormatting>
  <conditionalFormatting sqref="AK98:AV98">
    <cfRule type="cellIs" dxfId="118" priority="104" operator="lessThan">
      <formula>0</formula>
    </cfRule>
  </conditionalFormatting>
  <conditionalFormatting sqref="AJ110">
    <cfRule type="dataBar" priority="1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{D80E39A8-0010-44E4-BECE-FC467D4B0E2D}</x14:id>
        </ext>
      </extLst>
    </cfRule>
  </conditionalFormatting>
  <conditionalFormatting sqref="AX100">
    <cfRule type="dataBar" priority="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{5FE080CE-FBA2-4F59-BBE1-30C7C72AEFAA}</x14:id>
        </ext>
      </extLst>
    </cfRule>
  </conditionalFormatting>
  <conditionalFormatting sqref="AX108">
    <cfRule type="dataBar" priority="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{E777F173-75BE-4A67-82BA-A808876EDBC5}</x14:id>
        </ext>
      </extLst>
    </cfRule>
  </conditionalFormatting>
  <conditionalFormatting sqref="AX101">
    <cfRule type="cellIs" dxfId="117" priority="91" operator="greaterThan">
      <formula>0.05</formula>
    </cfRule>
  </conditionalFormatting>
  <conditionalFormatting sqref="AX109">
    <cfRule type="cellIs" dxfId="116" priority="90" operator="greaterThan">
      <formula>0.05</formula>
    </cfRule>
  </conditionalFormatting>
  <conditionalFormatting sqref="AY100">
    <cfRule type="dataBar" priority="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{1731A29C-529C-451E-B8A8-2B3D2EFB9C15}</x14:id>
        </ext>
      </extLst>
    </cfRule>
  </conditionalFormatting>
  <conditionalFormatting sqref="AY108">
    <cfRule type="dataBar" priority="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{923C3450-863C-44D3-9B6F-964B745C6662}</x14:id>
        </ext>
      </extLst>
    </cfRule>
  </conditionalFormatting>
  <conditionalFormatting sqref="AX110">
    <cfRule type="dataBar" priority="8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{B56B5D66-CF92-4379-8019-8A206C07E1CE}</x14:id>
        </ext>
      </extLst>
    </cfRule>
  </conditionalFormatting>
  <conditionalFormatting sqref="AX111">
    <cfRule type="cellIs" dxfId="115" priority="86" operator="greaterThan">
      <formula>0.05</formula>
    </cfRule>
  </conditionalFormatting>
  <conditionalFormatting sqref="AY111">
    <cfRule type="dataBar" priority="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{52AE9290-9E8C-487E-9102-4F645FF92CCE}</x14:id>
        </ext>
      </extLst>
    </cfRule>
  </conditionalFormatting>
  <conditionalFormatting sqref="A81:G81 A89:G89 AZ81:XFD81 W81:AF81 AI81 AI89 W89:AF89 AZ89:XFD89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{3F9D8492-AA2E-4762-96F5-1E6D3047AF0E}</x14:id>
        </ext>
      </extLst>
    </cfRule>
  </conditionalFormatting>
  <conditionalFormatting sqref="B82:G82">
    <cfRule type="cellIs" dxfId="114" priority="81" operator="greaterThan">
      <formula>0.05</formula>
    </cfRule>
  </conditionalFormatting>
  <conditionalFormatting sqref="Z82:AC82">
    <cfRule type="cellIs" dxfId="113" priority="80" operator="greaterThan">
      <formula>0.05</formula>
    </cfRule>
  </conditionalFormatting>
  <conditionalFormatting sqref="I89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{83E1BF68-C53C-4194-BFDC-F23D2694C574}</x14:id>
        </ext>
      </extLst>
    </cfRule>
  </conditionalFormatting>
  <conditionalFormatting sqref="I81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{5FB4896C-56FF-41D7-A0CC-96AF0DBE58F2}</x14:id>
        </ext>
      </extLst>
    </cfRule>
  </conditionalFormatting>
  <conditionalFormatting sqref="AH86">
    <cfRule type="cellIs" dxfId="112" priority="67" operator="greaterThan">
      <formula>0.94999</formula>
    </cfRule>
    <cfRule type="cellIs" dxfId="111" priority="68" operator="greaterThan">
      <formula>0.66999</formula>
    </cfRule>
    <cfRule type="cellIs" dxfId="110" priority="69" operator="greaterThan">
      <formula>66.999</formula>
    </cfRule>
    <cfRule type="cellIs" dxfId="109" priority="70" operator="greaterThan">
      <formula>",94999"</formula>
    </cfRule>
    <cfRule type="cellIs" dxfId="108" priority="71" operator="greaterThan">
      <formula>",66999"</formula>
    </cfRule>
  </conditionalFormatting>
  <conditionalFormatting sqref="AH89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{4F0B564D-42CE-4743-B309-28EDDC696962}</x14:id>
        </ext>
      </extLst>
    </cfRule>
  </conditionalFormatting>
  <conditionalFormatting sqref="AH81">
    <cfRule type="dataBar" priority="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{01BC272A-029F-4D2C-A0AD-576FDEDF4998}</x14:id>
        </ext>
      </extLst>
    </cfRule>
  </conditionalFormatting>
  <conditionalFormatting sqref="H81 H89">
    <cfRule type="dataBar" priority="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{9068D3C0-F7E8-46EB-8916-52EF61203160}</x14:id>
        </ext>
      </extLst>
    </cfRule>
  </conditionalFormatting>
  <conditionalFormatting sqref="H82">
    <cfRule type="cellIs" dxfId="107" priority="61" operator="greaterThan">
      <formula>0.05</formula>
    </cfRule>
  </conditionalFormatting>
  <conditionalFormatting sqref="H90">
    <cfRule type="cellIs" dxfId="106" priority="60" operator="greaterThan">
      <formula>0.05</formula>
    </cfRule>
  </conditionalFormatting>
  <conditionalFormatting sqref="H79">
    <cfRule type="dataBar" priority="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{18ABCEFC-EC63-467E-B6A1-252EDB4F8BB4}</x14:id>
        </ext>
      </extLst>
    </cfRule>
  </conditionalFormatting>
  <conditionalFormatting sqref="AG89">
    <cfRule type="dataBar" priority="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{E41EC66C-1328-429D-B715-CC90DCAA25A1}</x14:id>
        </ext>
      </extLst>
    </cfRule>
  </conditionalFormatting>
  <conditionalFormatting sqref="AG82">
    <cfRule type="cellIs" dxfId="105" priority="57" operator="greaterThan">
      <formula>0.05</formula>
    </cfRule>
  </conditionalFormatting>
  <conditionalFormatting sqref="AG81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{D7BE3895-1D01-4D16-B987-3C10A7242301}</x14:id>
        </ext>
      </extLst>
    </cfRule>
  </conditionalFormatting>
  <conditionalFormatting sqref="AG90">
    <cfRule type="cellIs" dxfId="104" priority="55" operator="greaterThan">
      <formula>0.05</formula>
    </cfRule>
  </conditionalFormatting>
  <conditionalFormatting sqref="AG79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{E5DEFEFB-F07D-4140-A8C7-F8D052DEB379}</x14:id>
        </ext>
      </extLst>
    </cfRule>
  </conditionalFormatting>
  <conditionalFormatting sqref="J89:S89 J81:S81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{38BA1855-009D-4F11-BE3D-32A76D3CF69E}</x14:id>
        </ext>
      </extLst>
    </cfRule>
  </conditionalFormatting>
  <conditionalFormatting sqref="J82:L82">
    <cfRule type="cellIs" dxfId="103" priority="52" operator="greaterThan">
      <formula>0.05</formula>
    </cfRule>
  </conditionalFormatting>
  <conditionalFormatting sqref="J91:L91">
    <cfRule type="dataBar" priority="5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{809A6466-2142-48A4-BB9D-3C9492C9BA20}</x14:id>
        </ext>
      </extLst>
    </cfRule>
  </conditionalFormatting>
  <conditionalFormatting sqref="J79:L79">
    <cfRule type="cellIs" dxfId="102" priority="50" operator="lessThan">
      <formula>0</formula>
    </cfRule>
  </conditionalFormatting>
  <conditionalFormatting sqref="T89 T81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{B77E8E8D-1982-4E69-874C-5A7DD3A4D03F}</x14:id>
        </ext>
      </extLst>
    </cfRule>
  </conditionalFormatting>
  <conditionalFormatting sqref="U81 U8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{0701CE3C-A27A-42BD-BF57-0B1E5032AA33}</x14:id>
        </ext>
      </extLst>
    </cfRule>
  </conditionalFormatting>
  <conditionalFormatting sqref="U82">
    <cfRule type="cellIs" dxfId="101" priority="39" operator="greaterThan">
      <formula>0.05</formula>
    </cfRule>
  </conditionalFormatting>
  <conditionalFormatting sqref="U90">
    <cfRule type="cellIs" dxfId="100" priority="38" operator="greaterThan">
      <formula>0.05</formula>
    </cfRule>
  </conditionalFormatting>
  <conditionalFormatting sqref="V81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{707EB852-3E08-45DC-A800-233C2202759D}</x14:id>
        </ext>
      </extLst>
    </cfRule>
  </conditionalFormatting>
  <conditionalFormatting sqref="V89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{0CEB9BEE-D883-423D-BC59-92993A4AB8C0}</x14:id>
        </ext>
      </extLst>
    </cfRule>
  </conditionalFormatting>
  <conditionalFormatting sqref="U91">
    <cfRule type="dataBar" priority="3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{46B6BE47-FBD9-4DF0-9A51-8017CF18333C}</x14:id>
        </ext>
      </extLst>
    </cfRule>
  </conditionalFormatting>
  <conditionalFormatting sqref="U92">
    <cfRule type="cellIs" dxfId="99" priority="34" operator="greaterThan">
      <formula>0.05</formula>
    </cfRule>
  </conditionalFormatting>
  <conditionalFormatting sqref="V92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{05E06611-ED44-4A9C-8418-126F9F8854FD}</x14:id>
        </ext>
      </extLst>
    </cfRule>
  </conditionalFormatting>
  <conditionalFormatting sqref="AK81:AW81 AJ89:AW89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{B6690E0A-45E5-411B-B928-E301BB4E0DCF}</x14:id>
        </ext>
      </extLst>
    </cfRule>
  </conditionalFormatting>
  <conditionalFormatting sqref="AK82:AV82">
    <cfRule type="cellIs" dxfId="98" priority="31" operator="greaterThan">
      <formula>0.05</formula>
    </cfRule>
  </conditionalFormatting>
  <conditionalFormatting sqref="AJ81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{1DD57C07-82C5-4B00-9F98-0AE2CBDB82F0}</x14:id>
        </ext>
      </extLst>
    </cfRule>
  </conditionalFormatting>
  <conditionalFormatting sqref="AK91:AV91">
    <cfRule type="dataBar" priority="2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{D6BC00BB-A6BD-46E4-8E77-4E1BEBFB80F0}</x14:id>
        </ext>
      </extLst>
    </cfRule>
  </conditionalFormatting>
  <conditionalFormatting sqref="AK79:AV79">
    <cfRule type="cellIs" dxfId="97" priority="28" operator="lessThan">
      <formula>0</formula>
    </cfRule>
  </conditionalFormatting>
  <conditionalFormatting sqref="AJ91">
    <cfRule type="dataBar" priority="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{F5079F15-1483-4965-A858-01309C97164C}</x14:id>
        </ext>
      </extLst>
    </cfRule>
  </conditionalFormatting>
  <conditionalFormatting sqref="AX81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{E61B16B2-36BB-4036-B05D-CBB833E24D4C}</x14:id>
        </ext>
      </extLst>
    </cfRule>
  </conditionalFormatting>
  <conditionalFormatting sqref="AX89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{C95BBBA0-21A5-4C2A-A163-6B7EA0F48110}</x14:id>
        </ext>
      </extLst>
    </cfRule>
  </conditionalFormatting>
  <conditionalFormatting sqref="AX82">
    <cfRule type="cellIs" dxfId="96" priority="15" operator="greaterThan">
      <formula>0.05</formula>
    </cfRule>
  </conditionalFormatting>
  <conditionalFormatting sqref="AX90">
    <cfRule type="cellIs" dxfId="95" priority="14" operator="greaterThan">
      <formula>0.05</formula>
    </cfRule>
  </conditionalFormatting>
  <conditionalFormatting sqref="AY81">
    <cfRule type="dataBar" priority="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{92E5BB82-639F-4FFE-A40E-93A618CEA37E}</x14:id>
        </ext>
      </extLst>
    </cfRule>
  </conditionalFormatting>
  <conditionalFormatting sqref="AY8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{E9479792-D3F9-4AEA-9173-71A1A59DFF21}</x14:id>
        </ext>
      </extLst>
    </cfRule>
  </conditionalFormatting>
  <conditionalFormatting sqref="AX91">
    <cfRule type="dataBar" priority="1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{4BE5CFE3-7A77-4C73-9496-24618AE9E0F5}</x14:id>
        </ext>
      </extLst>
    </cfRule>
  </conditionalFormatting>
  <conditionalFormatting sqref="AX92">
    <cfRule type="cellIs" dxfId="94" priority="10" operator="greaterThan">
      <formula>0.05</formula>
    </cfRule>
  </conditionalFormatting>
  <conditionalFormatting sqref="AY92">
    <cfRule type="dataBar" priority="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{73BE792E-320F-4970-8D04-836C7D7B0657}</x14:id>
        </ext>
      </extLst>
    </cfRule>
  </conditionalFormatting>
  <conditionalFormatting sqref="J26:L26">
    <cfRule type="dataBar" priority="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{2F3418EB-5219-456F-9D24-9B591C3DD4CE}</x14:id>
        </ext>
      </extLst>
    </cfRule>
  </conditionalFormatting>
  <conditionalFormatting sqref="J27:L27">
    <cfRule type="cellIs" dxfId="93" priority="7" operator="greaterThan">
      <formula>0.05</formula>
    </cfRule>
  </conditionalFormatting>
  <conditionalFormatting sqref="J24:L24">
    <cfRule type="cellIs" dxfId="92" priority="6" operator="lessThan">
      <formula>0</formula>
    </cfRule>
  </conditionalFormatting>
  <conditionalFormatting sqref="J34:L34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{FBFF3AD6-9DC6-4484-9FF2-3A5A1C96FDC9}</x14:id>
        </ext>
      </extLst>
    </cfRule>
  </conditionalFormatting>
  <conditionalFormatting sqref="AK26:AV26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{6B7733C9-CD2A-422D-B4CB-F2499FC09E4E}</x14:id>
        </ext>
      </extLst>
    </cfRule>
  </conditionalFormatting>
  <conditionalFormatting sqref="AK27:AV27">
    <cfRule type="cellIs" dxfId="91" priority="3" operator="greaterThan">
      <formula>0.05</formula>
    </cfRule>
  </conditionalFormatting>
  <conditionalFormatting sqref="AK24:AV24">
    <cfRule type="cellIs" dxfId="90" priority="2" operator="lessThan">
      <formula>0</formula>
    </cfRule>
  </conditionalFormatting>
  <conditionalFormatting sqref="AK34:AV34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{0F39A10C-9BE6-40A9-982B-C3AD34A4CC7E}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9513E2-E638-425D-B312-78610DF195D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AZ9:XFD9 W9:AF9 J17:T17 J9:T9 AI9:AW9 AI17:AW17 W17:AF17 AZ17:XFD17</xm:sqref>
        </x14:conditionalFormatting>
        <x14:conditionalFormatting xmlns:xm="http://schemas.microsoft.com/office/excel/2006/main">
          <x14:cfRule type="dataBar" id="{38A53740-6C29-4B90-9B09-29B23B742E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AZ34:XFD34 AZ26:XFD26 W34:AF34 W26:AF26 M34:T34 M26:T26 AI26:AJ26 AI34:AJ34 AW26 AW34</xm:sqref>
        </x14:conditionalFormatting>
        <x14:conditionalFormatting xmlns:xm="http://schemas.microsoft.com/office/excel/2006/main">
          <x14:cfRule type="dataBar" id="{49B345B8-7792-4201-ACEB-87A841CD1A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AZ51:XFD51 AZ43:XFD43 W51:AF51 W43:AF43 J51:T51 J43:T43 AI43:AW43 AI51:AW51</xm:sqref>
        </x14:conditionalFormatting>
        <x14:conditionalFormatting xmlns:xm="http://schemas.microsoft.com/office/excel/2006/main">
          <x14:cfRule type="dataBar" id="{78935B18-47D6-44A5-8AA8-8DCE4B1DAA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AZ68:XFD68 AZ60:XFD60 W68:AF68 W60:AF60 J68:T68 J60:T60 AI60:AW60 AI68:AW68</xm:sqref>
        </x14:conditionalFormatting>
        <x14:conditionalFormatting xmlns:xm="http://schemas.microsoft.com/office/excel/2006/main">
          <x14:cfRule type="dataBar" id="{665E68C2-9F48-4757-B43D-6D81422D38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 AX17</xm:sqref>
        </x14:conditionalFormatting>
        <x14:conditionalFormatting xmlns:xm="http://schemas.microsoft.com/office/excel/2006/main">
          <x14:cfRule type="dataBar" id="{5C1C8AB7-DACF-422A-899D-11C17B1CA3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0C50E5D9-E7D7-406A-BFD8-DCB855E0CC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1A8078DD-EB37-45CD-B1C7-373FE7589E6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AX43</xm:sqref>
        </x14:conditionalFormatting>
        <x14:conditionalFormatting xmlns:xm="http://schemas.microsoft.com/office/excel/2006/main">
          <x14:cfRule type="dataBar" id="{66C97BA7-C6D1-4FF0-965B-60C0027F5D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AX51</xm:sqref>
        </x14:conditionalFormatting>
        <x14:conditionalFormatting xmlns:xm="http://schemas.microsoft.com/office/excel/2006/main">
          <x14:cfRule type="dataBar" id="{21654B8F-4344-4312-A8F2-EB85A3B917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AX60</xm:sqref>
        </x14:conditionalFormatting>
        <x14:conditionalFormatting xmlns:xm="http://schemas.microsoft.com/office/excel/2006/main">
          <x14:cfRule type="dataBar" id="{D5E2415E-C773-4861-9C9F-25E31850B04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AX68</xm:sqref>
        </x14:conditionalFormatting>
        <x14:conditionalFormatting xmlns:xm="http://schemas.microsoft.com/office/excel/2006/main">
          <x14:cfRule type="dataBar" id="{A0397487-4639-47E3-8F63-9344564605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87CA8F3C-EF50-4E5C-A184-CCEA3DE5CE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U26 U34</xm:sqref>
        </x14:conditionalFormatting>
        <x14:conditionalFormatting xmlns:xm="http://schemas.microsoft.com/office/excel/2006/main">
          <x14:cfRule type="dataBar" id="{D390A7B7-E967-4149-8C5B-87824316A7B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U51 U43</xm:sqref>
        </x14:conditionalFormatting>
        <x14:conditionalFormatting xmlns:xm="http://schemas.microsoft.com/office/excel/2006/main">
          <x14:cfRule type="dataBar" id="{5E3210F6-0FA9-466A-9D6C-17EECBB37C2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U68 U60</xm:sqref>
        </x14:conditionalFormatting>
        <x14:conditionalFormatting xmlns:xm="http://schemas.microsoft.com/office/excel/2006/main">
          <x14:cfRule type="dataBar" id="{B9F006D8-0DF5-4CB8-A386-226E17C8A4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9EEE0F43-1408-4F5C-B12C-BD36A8FF0DC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1FA0F09D-C2E9-43A7-B883-F417297AE30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42FCF42A-9990-47E2-A884-BDA2BB8F58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C907FC83-0B85-4A37-B00E-8E442C5185A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4DD608CD-6458-4E59-B34D-BB573FBC4A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6DF33A58-AD7F-468F-81A2-F4464965DE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F36DA11B-8E56-404C-A091-FD54370113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AH34 AH26</xm:sqref>
        </x14:conditionalFormatting>
        <x14:conditionalFormatting xmlns:xm="http://schemas.microsoft.com/office/excel/2006/main">
          <x14:cfRule type="dataBar" id="{98D419F2-C2AF-4C26-80CB-238ED198241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5FA5AFA1-E540-422C-B100-36568D0606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870DE7EA-D574-4EB9-96ED-142D8179EB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CBC300F3-F668-4813-85C4-DA96ACCAC3E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30BA2220-697C-4B57-9CD8-F0A810AC65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FE0E19A6-9BD7-47BF-AEC5-3CCD7947A8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36F76A0A-C3A1-46E5-A077-CA470F3030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 V17</xm:sqref>
        </x14:conditionalFormatting>
        <x14:conditionalFormatting xmlns:xm="http://schemas.microsoft.com/office/excel/2006/main">
          <x14:cfRule type="dataBar" id="{F6C02E17-ED41-4332-A7AD-D1A356EEC2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83AF26C4-81B9-45A0-AAF9-B6E73120BE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D61C4AFA-B710-4C76-B89F-543F2CC364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V43</xm:sqref>
        </x14:conditionalFormatting>
        <x14:conditionalFormatting xmlns:xm="http://schemas.microsoft.com/office/excel/2006/main">
          <x14:cfRule type="dataBar" id="{81D06FF2-CC2D-4D70-B9A9-883A08A4F3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V51</xm:sqref>
        </x14:conditionalFormatting>
        <x14:conditionalFormatting xmlns:xm="http://schemas.microsoft.com/office/excel/2006/main">
          <x14:cfRule type="dataBar" id="{E9B87355-DC8E-4F1A-96A5-4CD64CD81C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V60</xm:sqref>
        </x14:conditionalFormatting>
        <x14:conditionalFormatting xmlns:xm="http://schemas.microsoft.com/office/excel/2006/main">
          <x14:cfRule type="dataBar" id="{A3A4A39B-F0BE-4F06-8D6D-B827121A2AA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V68</xm:sqref>
        </x14:conditionalFormatting>
        <x14:conditionalFormatting xmlns:xm="http://schemas.microsoft.com/office/excel/2006/main">
          <x14:cfRule type="dataBar" id="{59B6A3B8-8629-4E02-8536-71462870C8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 AY17</xm:sqref>
        </x14:conditionalFormatting>
        <x14:conditionalFormatting xmlns:xm="http://schemas.microsoft.com/office/excel/2006/main">
          <x14:cfRule type="dataBar" id="{A27BBDCF-C406-4180-865D-D25C414F08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9CC1B526-1270-4CAC-94F4-F3A55B5753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B615334C-4733-468A-9EC0-FCA9EBA32F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AY43</xm:sqref>
        </x14:conditionalFormatting>
        <x14:conditionalFormatting xmlns:xm="http://schemas.microsoft.com/office/excel/2006/main">
          <x14:cfRule type="dataBar" id="{6EF25BA5-33F8-4B45-B9AE-4DBA49B2C2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AY51</xm:sqref>
        </x14:conditionalFormatting>
        <x14:conditionalFormatting xmlns:xm="http://schemas.microsoft.com/office/excel/2006/main">
          <x14:cfRule type="dataBar" id="{E80770A5-29D2-463E-AC42-5DD9C173019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AY60</xm:sqref>
        </x14:conditionalFormatting>
        <x14:conditionalFormatting xmlns:xm="http://schemas.microsoft.com/office/excel/2006/main">
          <x14:cfRule type="dataBar" id="{AFD29654-AC1B-4611-9048-8C203EBDED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AY68</xm:sqref>
        </x14:conditionalFormatting>
        <x14:conditionalFormatting xmlns:xm="http://schemas.microsoft.com/office/excel/2006/main">
          <x14:cfRule type="dataBar" id="{3CE8CFF1-C37B-49EC-9433-0E9818AF100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5C6C19F5-D075-4BE2-BADC-8FB5F3716A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59F8198A-A7CC-419A-BDCD-9C11D553CD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C468CF32-A3A4-4C1E-BF6C-F520C8A19A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7BADB869-6247-4608-BF17-854C18482B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2A449A1C-B2F7-4F6C-AC28-689B4D73665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AAAFAA7E-8215-452C-9EA7-35853ABB3A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436F8177-A37A-4E36-B656-81181D277D1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B679C40C-2D9D-47F8-A757-3AF3487285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6E316E5E-F570-41DA-8FDF-604E41E0F1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AEDE9BFC-16DD-485D-B32F-FBABBE4F7F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EC71D4CB-C0D6-441C-8F3D-1A4F421DBF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2863FE37-70D3-4FC4-896E-FF40C9BCF90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01365E04-A2B9-48ED-BDCA-027B8551C0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CABA5D79-32D9-4B7B-80E7-044F05F5CA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607A63DB-2798-42F2-9C91-ABC04C3CAE3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94E9943F-EB0A-4C8C-9E0F-CA450922F7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F6412ED5-DB70-4EAF-BC10-220E956DDF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9338BB26-A089-4A34-A6A4-85D545D61E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43A92844-14D6-4236-945B-4BF073B2AC1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7A2121B5-5914-4B23-86D8-AF20B66339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B8CED63A-7950-4D01-AC28-0581A5E985E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BBC945D5-7EB3-4841-B301-5FFB79BF1B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  <x14:conditionalFormatting xmlns:xm="http://schemas.microsoft.com/office/excel/2006/main">
          <x14:cfRule type="dataBar" id="{A7DD5C3A-09DA-4966-9DD4-C665BC4DEC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A138:G138 A146:G146 AZ146:XFD146 AZ138:XFD138 W146:AF146 W138:AF138 AI138 AI146</xm:sqref>
        </x14:conditionalFormatting>
        <x14:conditionalFormatting xmlns:xm="http://schemas.microsoft.com/office/excel/2006/main">
          <x14:cfRule type="dataBar" id="{EFF59D7F-C720-4993-839A-A25BA0491F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I138</xm:sqref>
        </x14:conditionalFormatting>
        <x14:conditionalFormatting xmlns:xm="http://schemas.microsoft.com/office/excel/2006/main">
          <x14:cfRule type="dataBar" id="{3D432C65-ADD9-4E43-8BAD-F08552EA60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I146</xm:sqref>
        </x14:conditionalFormatting>
        <x14:conditionalFormatting xmlns:xm="http://schemas.microsoft.com/office/excel/2006/main">
          <x14:cfRule type="dataBar" id="{A268F0C7-E8DA-4F7A-841C-4976F511CD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AH138</xm:sqref>
        </x14:conditionalFormatting>
        <x14:conditionalFormatting xmlns:xm="http://schemas.microsoft.com/office/excel/2006/main">
          <x14:cfRule type="dataBar" id="{6AF437BC-0DE8-49D0-9675-23134144B62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AH146</xm:sqref>
        </x14:conditionalFormatting>
        <x14:conditionalFormatting xmlns:xm="http://schemas.microsoft.com/office/excel/2006/main">
          <x14:cfRule type="dataBar" id="{0004B201-9636-4168-8B08-D33CF99C5CA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H138</xm:sqref>
        </x14:conditionalFormatting>
        <x14:conditionalFormatting xmlns:xm="http://schemas.microsoft.com/office/excel/2006/main">
          <x14:cfRule type="dataBar" id="{88406AFC-CBCC-4F30-8DF8-08EE6A20E0E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H146</xm:sqref>
        </x14:conditionalFormatting>
        <x14:conditionalFormatting xmlns:xm="http://schemas.microsoft.com/office/excel/2006/main">
          <x14:cfRule type="dataBar" id="{D4A325B4-97E8-4832-AEE2-86CD68A4FB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H136</xm:sqref>
        </x14:conditionalFormatting>
        <x14:conditionalFormatting xmlns:xm="http://schemas.microsoft.com/office/excel/2006/main">
          <x14:cfRule type="dataBar" id="{768E35E7-4903-4169-A525-3F1C4A83AF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AG138</xm:sqref>
        </x14:conditionalFormatting>
        <x14:conditionalFormatting xmlns:xm="http://schemas.microsoft.com/office/excel/2006/main">
          <x14:cfRule type="dataBar" id="{1BC9FE82-65AF-41FF-A431-00ECEB65F5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AG146</xm:sqref>
        </x14:conditionalFormatting>
        <x14:conditionalFormatting xmlns:xm="http://schemas.microsoft.com/office/excel/2006/main">
          <x14:cfRule type="dataBar" id="{9B2C2D2E-A82B-4438-B6D7-E34F009CFA0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AG136</xm:sqref>
        </x14:conditionalFormatting>
        <x14:conditionalFormatting xmlns:xm="http://schemas.microsoft.com/office/excel/2006/main">
          <x14:cfRule type="dataBar" id="{D7E49854-2F47-48F0-ABB3-B316698150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J146:S146 J138:S138</xm:sqref>
        </x14:conditionalFormatting>
        <x14:conditionalFormatting xmlns:xm="http://schemas.microsoft.com/office/excel/2006/main">
          <x14:cfRule type="dataBar" id="{AE60A31A-E433-49D9-A46D-CC56BD01FD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J148:L148</xm:sqref>
        </x14:conditionalFormatting>
        <x14:conditionalFormatting xmlns:xm="http://schemas.microsoft.com/office/excel/2006/main">
          <x14:cfRule type="dataBar" id="{BB6A939A-6F07-4252-B850-B93D374BF4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T138 T146</xm:sqref>
        </x14:conditionalFormatting>
        <x14:conditionalFormatting xmlns:xm="http://schemas.microsoft.com/office/excel/2006/main">
          <x14:cfRule type="dataBar" id="{138BDA19-E662-4A3C-8A83-2560C5DA9CE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U138 U146</xm:sqref>
        </x14:conditionalFormatting>
        <x14:conditionalFormatting xmlns:xm="http://schemas.microsoft.com/office/excel/2006/main">
          <x14:cfRule type="dataBar" id="{5C9C662F-AF83-4EE5-855F-895E12C53F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V138</xm:sqref>
        </x14:conditionalFormatting>
        <x14:conditionalFormatting xmlns:xm="http://schemas.microsoft.com/office/excel/2006/main">
          <x14:cfRule type="dataBar" id="{50FFC73F-6CE4-4124-8C59-B90E0FD69A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V146</xm:sqref>
        </x14:conditionalFormatting>
        <x14:conditionalFormatting xmlns:xm="http://schemas.microsoft.com/office/excel/2006/main">
          <x14:cfRule type="dataBar" id="{3BA65EF4-41F0-42EA-B4A4-4D5C96385F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U148</xm:sqref>
        </x14:conditionalFormatting>
        <x14:conditionalFormatting xmlns:xm="http://schemas.microsoft.com/office/excel/2006/main">
          <x14:cfRule type="dataBar" id="{0B1A753D-0748-439A-B7E2-15AA32E92A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V149</xm:sqref>
        </x14:conditionalFormatting>
        <x14:conditionalFormatting xmlns:xm="http://schemas.microsoft.com/office/excel/2006/main">
          <x14:cfRule type="dataBar" id="{2C5F3DFA-A06C-4068-B65B-34DA2ADE7E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AK138:AW138 AJ146:AW146</xm:sqref>
        </x14:conditionalFormatting>
        <x14:conditionalFormatting xmlns:xm="http://schemas.microsoft.com/office/excel/2006/main">
          <x14:cfRule type="dataBar" id="{3218F270-7C53-41C0-A028-E266F5B821F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AJ138</xm:sqref>
        </x14:conditionalFormatting>
        <x14:conditionalFormatting xmlns:xm="http://schemas.microsoft.com/office/excel/2006/main">
          <x14:cfRule type="dataBar" id="{D060A521-6F33-4677-A9CB-C9DC0F2B23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AK148:AV148</xm:sqref>
        </x14:conditionalFormatting>
        <x14:conditionalFormatting xmlns:xm="http://schemas.microsoft.com/office/excel/2006/main">
          <x14:cfRule type="dataBar" id="{1FA08DD6-4E8D-417B-86F3-F574C3C84D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AJ148</xm:sqref>
        </x14:conditionalFormatting>
        <x14:conditionalFormatting xmlns:xm="http://schemas.microsoft.com/office/excel/2006/main">
          <x14:cfRule type="dataBar" id="{2C778462-D55D-46A5-8857-00B8C2FA45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AX138</xm:sqref>
        </x14:conditionalFormatting>
        <x14:conditionalFormatting xmlns:xm="http://schemas.microsoft.com/office/excel/2006/main">
          <x14:cfRule type="dataBar" id="{3F3E0DED-2977-498B-8E59-D4FF66AD3F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AX146</xm:sqref>
        </x14:conditionalFormatting>
        <x14:conditionalFormatting xmlns:xm="http://schemas.microsoft.com/office/excel/2006/main">
          <x14:cfRule type="dataBar" id="{6787724D-FA71-492E-8E48-B491587E5C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AY138</xm:sqref>
        </x14:conditionalFormatting>
        <x14:conditionalFormatting xmlns:xm="http://schemas.microsoft.com/office/excel/2006/main">
          <x14:cfRule type="dataBar" id="{9DC4509A-3AD1-4FFC-BE5E-3084D456BB4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AY146</xm:sqref>
        </x14:conditionalFormatting>
        <x14:conditionalFormatting xmlns:xm="http://schemas.microsoft.com/office/excel/2006/main">
          <x14:cfRule type="dataBar" id="{A62A0741-81A4-4228-B4E0-7ED2D1EEF9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AX148</xm:sqref>
        </x14:conditionalFormatting>
        <x14:conditionalFormatting xmlns:xm="http://schemas.microsoft.com/office/excel/2006/main">
          <x14:cfRule type="dataBar" id="{8A7BA6C0-D26B-4B78-A885-2E6BB10BFB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AY149</xm:sqref>
        </x14:conditionalFormatting>
        <x14:conditionalFormatting xmlns:xm="http://schemas.microsoft.com/office/excel/2006/main">
          <x14:cfRule type="dataBar" id="{E8EA130C-AC63-4551-B23C-D58548D417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A119:G119 A127:G127 AZ127:XFD127 AZ119:XFD119 W127:AF127 W119:AF119 AI119 AI127</xm:sqref>
        </x14:conditionalFormatting>
        <x14:conditionalFormatting xmlns:xm="http://schemas.microsoft.com/office/excel/2006/main">
          <x14:cfRule type="dataBar" id="{25F5F7E8-6BC5-4DDC-AF9C-486987EA7E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I119</xm:sqref>
        </x14:conditionalFormatting>
        <x14:conditionalFormatting xmlns:xm="http://schemas.microsoft.com/office/excel/2006/main">
          <x14:cfRule type="dataBar" id="{A65521AB-2B9F-4E0A-AEAD-625C5A197B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I127</xm:sqref>
        </x14:conditionalFormatting>
        <x14:conditionalFormatting xmlns:xm="http://schemas.microsoft.com/office/excel/2006/main">
          <x14:cfRule type="dataBar" id="{A7FE7CFB-F8A7-4511-AB03-AED97B36B0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AH119</xm:sqref>
        </x14:conditionalFormatting>
        <x14:conditionalFormatting xmlns:xm="http://schemas.microsoft.com/office/excel/2006/main">
          <x14:cfRule type="dataBar" id="{CD3BB9BF-16F5-4DA7-92EC-0FC67D56A47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AH127</xm:sqref>
        </x14:conditionalFormatting>
        <x14:conditionalFormatting xmlns:xm="http://schemas.microsoft.com/office/excel/2006/main">
          <x14:cfRule type="dataBar" id="{E8B4C51C-5406-4F38-A395-DF82E2F1D5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H119</xm:sqref>
        </x14:conditionalFormatting>
        <x14:conditionalFormatting xmlns:xm="http://schemas.microsoft.com/office/excel/2006/main">
          <x14:cfRule type="dataBar" id="{73100401-79F6-441E-ADC8-1A271510061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H127</xm:sqref>
        </x14:conditionalFormatting>
        <x14:conditionalFormatting xmlns:xm="http://schemas.microsoft.com/office/excel/2006/main">
          <x14:cfRule type="dataBar" id="{D235BC71-B01C-4DB7-9BF4-1BBB650994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H117</xm:sqref>
        </x14:conditionalFormatting>
        <x14:conditionalFormatting xmlns:xm="http://schemas.microsoft.com/office/excel/2006/main">
          <x14:cfRule type="dataBar" id="{23BF9C8D-853F-40A5-99D8-24019A42E2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AG119</xm:sqref>
        </x14:conditionalFormatting>
        <x14:conditionalFormatting xmlns:xm="http://schemas.microsoft.com/office/excel/2006/main">
          <x14:cfRule type="dataBar" id="{91AAABBA-9AD8-4F93-9A45-36B5D2440BD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AG127</xm:sqref>
        </x14:conditionalFormatting>
        <x14:conditionalFormatting xmlns:xm="http://schemas.microsoft.com/office/excel/2006/main">
          <x14:cfRule type="dataBar" id="{6D0FF82B-623D-4969-98AD-7E7D0B03ED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AG117</xm:sqref>
        </x14:conditionalFormatting>
        <x14:conditionalFormatting xmlns:xm="http://schemas.microsoft.com/office/excel/2006/main">
          <x14:cfRule type="dataBar" id="{F55A9E9F-D881-4180-9993-9F38CD951E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J127:S127 J119:S119</xm:sqref>
        </x14:conditionalFormatting>
        <x14:conditionalFormatting xmlns:xm="http://schemas.microsoft.com/office/excel/2006/main">
          <x14:cfRule type="dataBar" id="{143A09CC-5347-473A-A831-03F551AFAEA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J129:L129</xm:sqref>
        </x14:conditionalFormatting>
        <x14:conditionalFormatting xmlns:xm="http://schemas.microsoft.com/office/excel/2006/main">
          <x14:cfRule type="dataBar" id="{E3BEBDB8-1B0E-4A85-8137-4CF54C1F19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T127 T119</xm:sqref>
        </x14:conditionalFormatting>
        <x14:conditionalFormatting xmlns:xm="http://schemas.microsoft.com/office/excel/2006/main">
          <x14:cfRule type="dataBar" id="{CC0C9FEE-7070-4CBC-9893-CCDB720842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U127 U119</xm:sqref>
        </x14:conditionalFormatting>
        <x14:conditionalFormatting xmlns:xm="http://schemas.microsoft.com/office/excel/2006/main">
          <x14:cfRule type="dataBar" id="{FD0E2BCD-D569-491E-AE27-4914E09544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V119</xm:sqref>
        </x14:conditionalFormatting>
        <x14:conditionalFormatting xmlns:xm="http://schemas.microsoft.com/office/excel/2006/main">
          <x14:cfRule type="dataBar" id="{348FAE3D-8F56-4C7F-982A-5FF37563A2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V127</xm:sqref>
        </x14:conditionalFormatting>
        <x14:conditionalFormatting xmlns:xm="http://schemas.microsoft.com/office/excel/2006/main">
          <x14:cfRule type="dataBar" id="{9D75BDD5-C753-4A5E-86F3-820C0A6219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U129</xm:sqref>
        </x14:conditionalFormatting>
        <x14:conditionalFormatting xmlns:xm="http://schemas.microsoft.com/office/excel/2006/main">
          <x14:cfRule type="dataBar" id="{750ECDB0-7708-4329-A1D2-1AC21938EE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V130</xm:sqref>
        </x14:conditionalFormatting>
        <x14:conditionalFormatting xmlns:xm="http://schemas.microsoft.com/office/excel/2006/main">
          <x14:cfRule type="dataBar" id="{8611A60C-0EBD-44FA-82D1-B52EEB2ECA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AK119:AW119 AJ127:AW127</xm:sqref>
        </x14:conditionalFormatting>
        <x14:conditionalFormatting xmlns:xm="http://schemas.microsoft.com/office/excel/2006/main">
          <x14:cfRule type="dataBar" id="{0F82AA54-0881-40F6-91D2-C7FC8A9EA99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AJ119</xm:sqref>
        </x14:conditionalFormatting>
        <x14:conditionalFormatting xmlns:xm="http://schemas.microsoft.com/office/excel/2006/main">
          <x14:cfRule type="dataBar" id="{950175E9-931C-4391-A988-1400069A43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AK129:AV129</xm:sqref>
        </x14:conditionalFormatting>
        <x14:conditionalFormatting xmlns:xm="http://schemas.microsoft.com/office/excel/2006/main">
          <x14:cfRule type="dataBar" id="{3092F462-7B7D-4425-BC08-168D561126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AJ129</xm:sqref>
        </x14:conditionalFormatting>
        <x14:conditionalFormatting xmlns:xm="http://schemas.microsoft.com/office/excel/2006/main">
          <x14:cfRule type="dataBar" id="{378E448C-7AE0-4C30-85CC-7970298B33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AX119</xm:sqref>
        </x14:conditionalFormatting>
        <x14:conditionalFormatting xmlns:xm="http://schemas.microsoft.com/office/excel/2006/main">
          <x14:cfRule type="dataBar" id="{85579134-BDAA-411C-927C-70CD493054B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AX127</xm:sqref>
        </x14:conditionalFormatting>
        <x14:conditionalFormatting xmlns:xm="http://schemas.microsoft.com/office/excel/2006/main">
          <x14:cfRule type="dataBar" id="{58AE0220-3D6B-42B5-AB99-5BCA7C7D1D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AY119</xm:sqref>
        </x14:conditionalFormatting>
        <x14:conditionalFormatting xmlns:xm="http://schemas.microsoft.com/office/excel/2006/main">
          <x14:cfRule type="dataBar" id="{95F112F2-57E0-4C5F-AB29-07621ED02D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AY127</xm:sqref>
        </x14:conditionalFormatting>
        <x14:conditionalFormatting xmlns:xm="http://schemas.microsoft.com/office/excel/2006/main">
          <x14:cfRule type="dataBar" id="{03784D67-2D70-4503-83C6-9D32EDB2F3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AX129</xm:sqref>
        </x14:conditionalFormatting>
        <x14:conditionalFormatting xmlns:xm="http://schemas.microsoft.com/office/excel/2006/main">
          <x14:cfRule type="dataBar" id="{FAACC889-FB30-4EE2-838A-8D38C67DBC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AY130</xm:sqref>
        </x14:conditionalFormatting>
        <x14:conditionalFormatting xmlns:xm="http://schemas.microsoft.com/office/excel/2006/main">
          <x14:cfRule type="dataBar" id="{5F51FE92-3293-4D97-AA78-BE34B1981C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A100:G100 A108:G108 AZ108:XFD108 AZ100:XFD100 W108:AF108 W100:AF100 AI100 AI108</xm:sqref>
        </x14:conditionalFormatting>
        <x14:conditionalFormatting xmlns:xm="http://schemas.microsoft.com/office/excel/2006/main">
          <x14:cfRule type="dataBar" id="{1B43ADED-80C5-40E6-A476-6E510D4EB3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I100 I108</xm:sqref>
        </x14:conditionalFormatting>
        <x14:conditionalFormatting xmlns:xm="http://schemas.microsoft.com/office/excel/2006/main">
          <x14:cfRule type="dataBar" id="{D96F73DB-8127-4696-BAD0-66B437FAE4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AH100 AH108</xm:sqref>
        </x14:conditionalFormatting>
        <x14:conditionalFormatting xmlns:xm="http://schemas.microsoft.com/office/excel/2006/main">
          <x14:cfRule type="dataBar" id="{CDC06A72-E994-4971-AC1F-C1D0581B57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H100</xm:sqref>
        </x14:conditionalFormatting>
        <x14:conditionalFormatting xmlns:xm="http://schemas.microsoft.com/office/excel/2006/main">
          <x14:cfRule type="dataBar" id="{A5BBF4DC-A8F0-482D-BBD2-0B596A43A0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H108</xm:sqref>
        </x14:conditionalFormatting>
        <x14:conditionalFormatting xmlns:xm="http://schemas.microsoft.com/office/excel/2006/main">
          <x14:cfRule type="dataBar" id="{D1B14C64-79D7-4F63-A97C-11D82B437D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H98</xm:sqref>
        </x14:conditionalFormatting>
        <x14:conditionalFormatting xmlns:xm="http://schemas.microsoft.com/office/excel/2006/main">
          <x14:cfRule type="dataBar" id="{111E80B7-743F-4CE7-9153-68D9011F06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AG100</xm:sqref>
        </x14:conditionalFormatting>
        <x14:conditionalFormatting xmlns:xm="http://schemas.microsoft.com/office/excel/2006/main">
          <x14:cfRule type="dataBar" id="{E9E48179-49F7-448C-BF13-2323B3C994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AG108</xm:sqref>
        </x14:conditionalFormatting>
        <x14:conditionalFormatting xmlns:xm="http://schemas.microsoft.com/office/excel/2006/main">
          <x14:cfRule type="dataBar" id="{1935FE61-01EB-4D91-95A7-7C3B17FF2E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AG98</xm:sqref>
        </x14:conditionalFormatting>
        <x14:conditionalFormatting xmlns:xm="http://schemas.microsoft.com/office/excel/2006/main">
          <x14:cfRule type="dataBar" id="{74AF4624-0FCF-45FB-B882-38250B9865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J108:S108 J100:S100</xm:sqref>
        </x14:conditionalFormatting>
        <x14:conditionalFormatting xmlns:xm="http://schemas.microsoft.com/office/excel/2006/main">
          <x14:cfRule type="dataBar" id="{463CDD2E-CB42-4287-B49C-B6E97A23D4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J110:L110</xm:sqref>
        </x14:conditionalFormatting>
        <x14:conditionalFormatting xmlns:xm="http://schemas.microsoft.com/office/excel/2006/main">
          <x14:cfRule type="dataBar" id="{AF29A2A7-99E6-4F2F-B0FB-C84D82CEED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T100 T108</xm:sqref>
        </x14:conditionalFormatting>
        <x14:conditionalFormatting xmlns:xm="http://schemas.microsoft.com/office/excel/2006/main">
          <x14:cfRule type="dataBar" id="{4C344B02-4080-4878-96DA-106C9E18DC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U108 U100</xm:sqref>
        </x14:conditionalFormatting>
        <x14:conditionalFormatting xmlns:xm="http://schemas.microsoft.com/office/excel/2006/main">
          <x14:cfRule type="dataBar" id="{27E8E812-EE15-4A91-A7C8-C37B34CDC1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V100</xm:sqref>
        </x14:conditionalFormatting>
        <x14:conditionalFormatting xmlns:xm="http://schemas.microsoft.com/office/excel/2006/main">
          <x14:cfRule type="dataBar" id="{EA1B1EE1-1674-4E2D-817C-235D5370F5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V108</xm:sqref>
        </x14:conditionalFormatting>
        <x14:conditionalFormatting xmlns:xm="http://schemas.microsoft.com/office/excel/2006/main">
          <x14:cfRule type="dataBar" id="{0EDDE6C0-6D54-48F9-93EE-7D115C7BB9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U110</xm:sqref>
        </x14:conditionalFormatting>
        <x14:conditionalFormatting xmlns:xm="http://schemas.microsoft.com/office/excel/2006/main">
          <x14:cfRule type="dataBar" id="{36B9741D-5598-4D87-A876-F87B107355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V111</xm:sqref>
        </x14:conditionalFormatting>
        <x14:conditionalFormatting xmlns:xm="http://schemas.microsoft.com/office/excel/2006/main">
          <x14:cfRule type="dataBar" id="{3B3ED9CE-BCF9-4236-B05F-824282F85D7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AK100:AW100 AJ108:AW108</xm:sqref>
        </x14:conditionalFormatting>
        <x14:conditionalFormatting xmlns:xm="http://schemas.microsoft.com/office/excel/2006/main">
          <x14:cfRule type="dataBar" id="{CD7EA761-B02C-4969-9570-99CE48D097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AJ100</xm:sqref>
        </x14:conditionalFormatting>
        <x14:conditionalFormatting xmlns:xm="http://schemas.microsoft.com/office/excel/2006/main">
          <x14:cfRule type="dataBar" id="{0C52685A-076F-4B00-B730-E979072874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AK110:AV110</xm:sqref>
        </x14:conditionalFormatting>
        <x14:conditionalFormatting xmlns:xm="http://schemas.microsoft.com/office/excel/2006/main">
          <x14:cfRule type="dataBar" id="{D80E39A8-0010-44E4-BECE-FC467D4B0E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AJ110</xm:sqref>
        </x14:conditionalFormatting>
        <x14:conditionalFormatting xmlns:xm="http://schemas.microsoft.com/office/excel/2006/main">
          <x14:cfRule type="dataBar" id="{5FE080CE-FBA2-4F59-BBE1-30C7C72AEFA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AX100</xm:sqref>
        </x14:conditionalFormatting>
        <x14:conditionalFormatting xmlns:xm="http://schemas.microsoft.com/office/excel/2006/main">
          <x14:cfRule type="dataBar" id="{E777F173-75BE-4A67-82BA-A808876EDBC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AX108</xm:sqref>
        </x14:conditionalFormatting>
        <x14:conditionalFormatting xmlns:xm="http://schemas.microsoft.com/office/excel/2006/main">
          <x14:cfRule type="dataBar" id="{1731A29C-529C-451E-B8A8-2B3D2EFB9C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AY100</xm:sqref>
        </x14:conditionalFormatting>
        <x14:conditionalFormatting xmlns:xm="http://schemas.microsoft.com/office/excel/2006/main">
          <x14:cfRule type="dataBar" id="{923C3450-863C-44D3-9B6F-964B745C666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AY108</xm:sqref>
        </x14:conditionalFormatting>
        <x14:conditionalFormatting xmlns:xm="http://schemas.microsoft.com/office/excel/2006/main">
          <x14:cfRule type="dataBar" id="{B56B5D66-CF92-4379-8019-8A206C07E1C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AX110</xm:sqref>
        </x14:conditionalFormatting>
        <x14:conditionalFormatting xmlns:xm="http://schemas.microsoft.com/office/excel/2006/main">
          <x14:cfRule type="dataBar" id="{52AE9290-9E8C-487E-9102-4F645FF92CC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AY111</xm:sqref>
        </x14:conditionalFormatting>
        <x14:conditionalFormatting xmlns:xm="http://schemas.microsoft.com/office/excel/2006/main">
          <x14:cfRule type="dataBar" id="{3F9D8492-AA2E-4762-96F5-1E6D3047AF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A81:G81 A89:G89 AZ81:XFD81 W81:AF81 AI81 AI89 W89:AF89 AZ89:XFD89</xm:sqref>
        </x14:conditionalFormatting>
        <x14:conditionalFormatting xmlns:xm="http://schemas.microsoft.com/office/excel/2006/main">
          <x14:cfRule type="dataBar" id="{83E1BF68-C53C-4194-BFDC-F23D2694C5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I89</xm:sqref>
        </x14:conditionalFormatting>
        <x14:conditionalFormatting xmlns:xm="http://schemas.microsoft.com/office/excel/2006/main">
          <x14:cfRule type="dataBar" id="{5FB4896C-56FF-41D7-A0CC-96AF0DBE58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I81</xm:sqref>
        </x14:conditionalFormatting>
        <x14:conditionalFormatting xmlns:xm="http://schemas.microsoft.com/office/excel/2006/main">
          <x14:cfRule type="dataBar" id="{4F0B564D-42CE-4743-B309-28EDDC69696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AH89</xm:sqref>
        </x14:conditionalFormatting>
        <x14:conditionalFormatting xmlns:xm="http://schemas.microsoft.com/office/excel/2006/main">
          <x14:cfRule type="dataBar" id="{01BC272A-029F-4D2C-A0AD-576FDEDF499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AH81</xm:sqref>
        </x14:conditionalFormatting>
        <x14:conditionalFormatting xmlns:xm="http://schemas.microsoft.com/office/excel/2006/main">
          <x14:cfRule type="dataBar" id="{9068D3C0-F7E8-46EB-8916-52EF612031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H81 H89</xm:sqref>
        </x14:conditionalFormatting>
        <x14:conditionalFormatting xmlns:xm="http://schemas.microsoft.com/office/excel/2006/main">
          <x14:cfRule type="dataBar" id="{18ABCEFC-EC63-467E-B6A1-252EDB4F8B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H79</xm:sqref>
        </x14:conditionalFormatting>
        <x14:conditionalFormatting xmlns:xm="http://schemas.microsoft.com/office/excel/2006/main">
          <x14:cfRule type="dataBar" id="{E41EC66C-1328-429D-B715-CC90DCAA25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AG89</xm:sqref>
        </x14:conditionalFormatting>
        <x14:conditionalFormatting xmlns:xm="http://schemas.microsoft.com/office/excel/2006/main">
          <x14:cfRule type="dataBar" id="{D7BE3895-1D01-4D16-B987-3C10A724230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AG81</xm:sqref>
        </x14:conditionalFormatting>
        <x14:conditionalFormatting xmlns:xm="http://schemas.microsoft.com/office/excel/2006/main">
          <x14:cfRule type="dataBar" id="{E5DEFEFB-F07D-4140-A8C7-F8D052DEB3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AG79</xm:sqref>
        </x14:conditionalFormatting>
        <x14:conditionalFormatting xmlns:xm="http://schemas.microsoft.com/office/excel/2006/main">
          <x14:cfRule type="dataBar" id="{38BA1855-009D-4F11-BE3D-32A76D3CF6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J89:S89 J81:S81</xm:sqref>
        </x14:conditionalFormatting>
        <x14:conditionalFormatting xmlns:xm="http://schemas.microsoft.com/office/excel/2006/main">
          <x14:cfRule type="dataBar" id="{809A6466-2142-48A4-BB9D-3C9492C9BA2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J91:L91</xm:sqref>
        </x14:conditionalFormatting>
        <x14:conditionalFormatting xmlns:xm="http://schemas.microsoft.com/office/excel/2006/main">
          <x14:cfRule type="dataBar" id="{B77E8E8D-1982-4E69-874C-5A7DD3A4D0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T89 T81</xm:sqref>
        </x14:conditionalFormatting>
        <x14:conditionalFormatting xmlns:xm="http://schemas.microsoft.com/office/excel/2006/main">
          <x14:cfRule type="dataBar" id="{0701CE3C-A27A-42BD-BF57-0B1E5032AA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U81 U89</xm:sqref>
        </x14:conditionalFormatting>
        <x14:conditionalFormatting xmlns:xm="http://schemas.microsoft.com/office/excel/2006/main">
          <x14:cfRule type="dataBar" id="{707EB852-3E08-45DC-A800-233C220275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V81</xm:sqref>
        </x14:conditionalFormatting>
        <x14:conditionalFormatting xmlns:xm="http://schemas.microsoft.com/office/excel/2006/main">
          <x14:cfRule type="dataBar" id="{0CEB9BEE-D883-423D-BC59-92993A4AB8C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V89</xm:sqref>
        </x14:conditionalFormatting>
        <x14:conditionalFormatting xmlns:xm="http://schemas.microsoft.com/office/excel/2006/main">
          <x14:cfRule type="dataBar" id="{46B6BE47-FBD9-4DF0-9A51-8017CF1833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U91</xm:sqref>
        </x14:conditionalFormatting>
        <x14:conditionalFormatting xmlns:xm="http://schemas.microsoft.com/office/excel/2006/main">
          <x14:cfRule type="dataBar" id="{05E06611-ED44-4A9C-8418-126F9F8854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V92</xm:sqref>
        </x14:conditionalFormatting>
        <x14:conditionalFormatting xmlns:xm="http://schemas.microsoft.com/office/excel/2006/main">
          <x14:cfRule type="dataBar" id="{B6690E0A-45E5-411B-B928-E301BB4E0D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AK81:AW81 AJ89:AW89</xm:sqref>
        </x14:conditionalFormatting>
        <x14:conditionalFormatting xmlns:xm="http://schemas.microsoft.com/office/excel/2006/main">
          <x14:cfRule type="dataBar" id="{1DD57C07-82C5-4B00-9F98-0AE2CBDB82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AJ81</xm:sqref>
        </x14:conditionalFormatting>
        <x14:conditionalFormatting xmlns:xm="http://schemas.microsoft.com/office/excel/2006/main">
          <x14:cfRule type="dataBar" id="{D6BC00BB-A6BD-46E4-8E77-4E1BEBFB80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AK91:AV91</xm:sqref>
        </x14:conditionalFormatting>
        <x14:conditionalFormatting xmlns:xm="http://schemas.microsoft.com/office/excel/2006/main">
          <x14:cfRule type="dataBar" id="{F5079F15-1483-4965-A858-01309C9716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AJ91</xm:sqref>
        </x14:conditionalFormatting>
        <x14:conditionalFormatting xmlns:xm="http://schemas.microsoft.com/office/excel/2006/main">
          <x14:cfRule type="dataBar" id="{E61B16B2-36BB-4036-B05D-CBB833E24D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AX81</xm:sqref>
        </x14:conditionalFormatting>
        <x14:conditionalFormatting xmlns:xm="http://schemas.microsoft.com/office/excel/2006/main">
          <x14:cfRule type="dataBar" id="{C95BBBA0-21A5-4C2A-A163-6B7EA0F481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AX89</xm:sqref>
        </x14:conditionalFormatting>
        <x14:conditionalFormatting xmlns:xm="http://schemas.microsoft.com/office/excel/2006/main">
          <x14:cfRule type="dataBar" id="{92E5BB82-639F-4FFE-A40E-93A618CEA37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AY81</xm:sqref>
        </x14:conditionalFormatting>
        <x14:conditionalFormatting xmlns:xm="http://schemas.microsoft.com/office/excel/2006/main">
          <x14:cfRule type="dataBar" id="{E9479792-D3F9-4AEA-9173-71A1A59DFF2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AY89</xm:sqref>
        </x14:conditionalFormatting>
        <x14:conditionalFormatting xmlns:xm="http://schemas.microsoft.com/office/excel/2006/main">
          <x14:cfRule type="dataBar" id="{4BE5CFE3-7A77-4C73-9496-24618AE9E0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AX91</xm:sqref>
        </x14:conditionalFormatting>
        <x14:conditionalFormatting xmlns:xm="http://schemas.microsoft.com/office/excel/2006/main">
          <x14:cfRule type="dataBar" id="{73BE792E-320F-4970-8D04-836C7D7B06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AY92</xm:sqref>
        </x14:conditionalFormatting>
        <x14:conditionalFormatting xmlns:xm="http://schemas.microsoft.com/office/excel/2006/main">
          <x14:cfRule type="dataBar" id="{2F3418EB-5219-456F-9D24-9B591C3DD4C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J26:L26</xm:sqref>
        </x14:conditionalFormatting>
        <x14:conditionalFormatting xmlns:xm="http://schemas.microsoft.com/office/excel/2006/main">
          <x14:cfRule type="dataBar" id="{FBFF3AD6-9DC6-4484-9FF2-3A5A1C96FD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J34:L34</xm:sqref>
        </x14:conditionalFormatting>
        <x14:conditionalFormatting xmlns:xm="http://schemas.microsoft.com/office/excel/2006/main">
          <x14:cfRule type="dataBar" id="{6B7733C9-CD2A-422D-B4CB-F2499FC09E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AK26:AV26</xm:sqref>
        </x14:conditionalFormatting>
        <x14:conditionalFormatting xmlns:xm="http://schemas.microsoft.com/office/excel/2006/main">
          <x14:cfRule type="dataBar" id="{0F39A10C-9BE6-40A9-982B-C3AD34A4CC7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AK34:AV34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3097D-4380-4F1B-9C51-8371C0642576}">
  <dimension ref="A1:AY79"/>
  <sheetViews>
    <sheetView zoomScale="70" zoomScaleNormal="70" workbookViewId="0"/>
  </sheetViews>
  <sheetFormatPr defaultRowHeight="14.5" x14ac:dyDescent="0.35"/>
  <cols>
    <col min="33" max="33" width="8.7265625" customWidth="1"/>
  </cols>
  <sheetData>
    <row r="1" spans="1:51" ht="26" x14ac:dyDescent="0.6">
      <c r="A1" s="35" t="s">
        <v>80</v>
      </c>
    </row>
    <row r="2" spans="1:51" x14ac:dyDescent="0.35">
      <c r="A2" t="s">
        <v>115</v>
      </c>
    </row>
    <row r="3" spans="1:51" x14ac:dyDescent="0.35">
      <c r="A3" t="s">
        <v>73</v>
      </c>
      <c r="C3" t="s">
        <v>44</v>
      </c>
      <c r="D3" t="s">
        <v>51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84">
        <v>-0.10442421119857065</v>
      </c>
      <c r="C7" s="14"/>
      <c r="D7" s="14"/>
      <c r="E7" s="14"/>
      <c r="F7" s="14"/>
      <c r="G7" s="14"/>
      <c r="H7" s="84">
        <f>MAX(B7:G7)</f>
        <v>-0.10442421119857065</v>
      </c>
      <c r="J7" s="15">
        <v>-0.11979218389521236</v>
      </c>
      <c r="K7" s="15">
        <v>-0.24104640802944549</v>
      </c>
      <c r="L7" s="15">
        <v>-6.7097049163305389E-2</v>
      </c>
      <c r="O7" s="10"/>
      <c r="V7" s="9"/>
      <c r="W7" s="9"/>
      <c r="X7" s="9"/>
      <c r="Y7" s="11" t="s">
        <v>19</v>
      </c>
      <c r="Z7" s="86">
        <v>-0.10442421119857065</v>
      </c>
      <c r="AA7" s="86">
        <v>-0.10442421119857065</v>
      </c>
      <c r="AB7" s="16"/>
      <c r="AC7" s="16"/>
      <c r="AD7" s="11"/>
      <c r="AE7" s="11"/>
      <c r="AF7" s="11"/>
      <c r="AG7" s="84">
        <f>MAX(Z7:AF7)</f>
        <v>-0.10442421119857065</v>
      </c>
      <c r="AH7" s="84"/>
      <c r="AI7" s="11"/>
      <c r="AJ7" s="9" t="s">
        <v>19</v>
      </c>
      <c r="AK7" s="15">
        <v>-1.6614724894785202E-2</v>
      </c>
      <c r="AL7" s="15">
        <v>-0.15263351460635843</v>
      </c>
      <c r="AM7" s="15">
        <v>-0.11979218389521236</v>
      </c>
      <c r="AN7" s="15">
        <v>-0.11979218389521236</v>
      </c>
      <c r="AO7" s="15">
        <v>-0.11670164256474794</v>
      </c>
      <c r="AP7" s="15">
        <v>-0.22552685862544525</v>
      </c>
      <c r="AQ7" s="15">
        <v>-0.24104640802944549</v>
      </c>
      <c r="AR7" s="15">
        <v>-0.24104640802944549</v>
      </c>
      <c r="AS7" s="15">
        <v>4.4588543856051918E-2</v>
      </c>
      <c r="AT7" s="15">
        <v>-0.14470906176296977</v>
      </c>
      <c r="AU7" s="15">
        <v>-6.7097049163305389E-2</v>
      </c>
      <c r="AV7" s="15">
        <v>-6.7097049163305389E-2</v>
      </c>
      <c r="AW7" s="9"/>
      <c r="AX7" s="9"/>
    </row>
    <row r="8" spans="1:51" s="17" customFormat="1" ht="15.5" x14ac:dyDescent="0.35">
      <c r="A8" s="17" t="s">
        <v>20</v>
      </c>
      <c r="B8" s="18">
        <v>1.0904415884443687E-2</v>
      </c>
      <c r="C8" s="18"/>
      <c r="D8" s="18"/>
      <c r="E8" s="18"/>
      <c r="F8" s="18"/>
      <c r="G8" s="18"/>
      <c r="J8" s="19">
        <v>1.4350167322384375E-2</v>
      </c>
      <c r="K8" s="19">
        <v>5.8103370823897924E-2</v>
      </c>
      <c r="L8" s="19">
        <v>4.5020140064230205E-3</v>
      </c>
      <c r="O8" s="20"/>
      <c r="V8" s="55">
        <f>AVERAGE(J9:S9)</f>
        <v>2.5651850717568441</v>
      </c>
      <c r="W8" s="21"/>
      <c r="X8" s="21"/>
      <c r="Y8" s="22" t="s">
        <v>20</v>
      </c>
      <c r="Z8" s="23">
        <v>1.0904415884443687E-2</v>
      </c>
      <c r="AA8" s="23">
        <v>1.0904415884443687E-2</v>
      </c>
      <c r="AB8" s="23"/>
      <c r="AC8" s="23"/>
      <c r="AD8" s="22"/>
      <c r="AE8" s="22"/>
      <c r="AF8" s="22"/>
      <c r="AH8" s="42">
        <f>AVERAGE(Z9:AF9)</f>
        <v>1.0904415884443688</v>
      </c>
      <c r="AI8" s="22"/>
      <c r="AJ8" s="21" t="s">
        <v>20</v>
      </c>
      <c r="AK8" s="19">
        <v>2.7604908332939514E-4</v>
      </c>
      <c r="AL8" s="19">
        <v>2.3296989781089433E-2</v>
      </c>
      <c r="AM8" s="19">
        <v>1.4350167322384375E-2</v>
      </c>
      <c r="AN8" s="19">
        <v>1.4350167322384375E-2</v>
      </c>
      <c r="AO8" s="19">
        <v>1.3619273377310188E-2</v>
      </c>
      <c r="AP8" s="19">
        <v>5.0862363961461571E-2</v>
      </c>
      <c r="AQ8" s="19">
        <v>5.8103370823897924E-2</v>
      </c>
      <c r="AR8" s="19">
        <v>5.8103370823897924E-2</v>
      </c>
      <c r="AS8" s="19">
        <v>1.9881382432030653E-3</v>
      </c>
      <c r="AT8" s="19">
        <v>2.0940712556318998E-2</v>
      </c>
      <c r="AU8" s="19">
        <v>4.5020140064230205E-3</v>
      </c>
      <c r="AV8" s="19">
        <v>4.5020140064230205E-3</v>
      </c>
      <c r="AW8" s="21"/>
      <c r="AX8" s="21"/>
      <c r="AY8" s="55">
        <f>AVERAGE(AK9:AV9)</f>
        <v>2.2074552609010278</v>
      </c>
    </row>
    <row r="9" spans="1:51" s="25" customFormat="1" ht="15.5" x14ac:dyDescent="0.35">
      <c r="A9" s="24" t="s">
        <v>21</v>
      </c>
      <c r="B9" s="24">
        <v>1.0904415884443688</v>
      </c>
      <c r="C9" s="24"/>
      <c r="D9" s="24"/>
      <c r="E9" s="24"/>
      <c r="F9" s="24"/>
      <c r="G9" s="24"/>
      <c r="H9" s="67">
        <f>MAX(B9:G9)</f>
        <v>1.0904415884443688</v>
      </c>
      <c r="I9" s="29"/>
      <c r="J9" s="24">
        <v>1.4350167322384375</v>
      </c>
      <c r="K9" s="24">
        <v>5.8103370823897924</v>
      </c>
      <c r="L9" s="24">
        <v>0.45020140064230207</v>
      </c>
      <c r="N9" s="26"/>
      <c r="O9" s="27"/>
      <c r="U9" s="25">
        <f>MAX(J9:S9)</f>
        <v>5.8103370823897924</v>
      </c>
      <c r="V9" s="60">
        <f>STDEV(J9:S9)</f>
        <v>2.8531953996217996</v>
      </c>
      <c r="W9" s="26"/>
      <c r="X9" s="26"/>
      <c r="Y9" s="29" t="s">
        <v>21</v>
      </c>
      <c r="Z9" s="42">
        <v>1.0904415884443688</v>
      </c>
      <c r="AA9" s="42">
        <v>1.0904415884443688</v>
      </c>
      <c r="AB9" s="24"/>
      <c r="AC9" s="24"/>
      <c r="AD9" s="28"/>
      <c r="AE9" s="29"/>
      <c r="AF9" s="29"/>
      <c r="AG9" s="88">
        <f>MAX(Z9:AF9)</f>
        <v>1.0904415884443688</v>
      </c>
      <c r="AH9" s="29">
        <f>STDEV(Z9:AF9)</f>
        <v>0</v>
      </c>
      <c r="AI9" s="29"/>
      <c r="AJ9" s="26" t="s">
        <v>21</v>
      </c>
      <c r="AK9" s="24">
        <v>2.7604908332939514E-2</v>
      </c>
      <c r="AL9" s="24">
        <v>2.3296989781089432</v>
      </c>
      <c r="AM9" s="24">
        <v>1.4350167322384375</v>
      </c>
      <c r="AN9" s="24">
        <v>1.4350167322384375</v>
      </c>
      <c r="AO9" s="24">
        <v>1.3619273377310188</v>
      </c>
      <c r="AP9" s="24">
        <v>5.0862363961461572</v>
      </c>
      <c r="AQ9" s="24">
        <v>5.8103370823897924</v>
      </c>
      <c r="AR9" s="24">
        <v>5.8103370823897924</v>
      </c>
      <c r="AS9" s="24">
        <v>0.19881382432030653</v>
      </c>
      <c r="AT9" s="24">
        <v>2.0940712556318997</v>
      </c>
      <c r="AU9" s="24">
        <v>0.45020140064230207</v>
      </c>
      <c r="AV9" s="24">
        <v>0.45020140064230207</v>
      </c>
      <c r="AW9" s="26"/>
      <c r="AX9" s="26">
        <f>MAX(AK9:AV9)</f>
        <v>5.8103370823897924</v>
      </c>
      <c r="AY9" s="60">
        <f>STDEV(AK9:AV9)</f>
        <v>2.1563269568250245</v>
      </c>
    </row>
    <row r="10" spans="1:51" x14ac:dyDescent="0.35">
      <c r="A10" t="s">
        <v>111</v>
      </c>
      <c r="B10" s="14">
        <v>0.20347576630225309</v>
      </c>
      <c r="G10" s="9"/>
      <c r="H10" s="14">
        <f>HLOOKUP(H9,B9:G10,2)</f>
        <v>0.20347576630225309</v>
      </c>
      <c r="I10" s="9"/>
      <c r="J10" s="14">
        <v>0.16322381692610055</v>
      </c>
      <c r="K10" s="14">
        <v>4.5469990921385393E-3</v>
      </c>
      <c r="L10" s="14">
        <v>0.43767103844280986</v>
      </c>
      <c r="N10" s="9"/>
      <c r="O10" s="30"/>
      <c r="P10" s="14"/>
      <c r="Q10" s="14"/>
      <c r="R10" s="14"/>
      <c r="S10" s="14"/>
      <c r="T10" s="14"/>
      <c r="U10" s="14">
        <f>HLOOKUP(U9,J9:L10,2)</f>
        <v>4.5469990921385393E-3</v>
      </c>
      <c r="V10" s="61">
        <f>V9*100/V8/100</f>
        <v>1.1122766271471018</v>
      </c>
      <c r="W10" s="15"/>
      <c r="X10" s="15"/>
      <c r="Y10" t="s">
        <v>111</v>
      </c>
      <c r="Z10" s="14">
        <v>0.20347576630225309</v>
      </c>
      <c r="AA10" s="14">
        <v>0.27540123419029366</v>
      </c>
      <c r="AB10" s="11"/>
      <c r="AC10" s="11"/>
      <c r="AD10" s="31"/>
      <c r="AE10" s="16"/>
      <c r="AF10" s="16"/>
      <c r="AG10" s="14">
        <f>HLOOKUP(AG9,Z9:AF10,2)</f>
        <v>0.27540123419029366</v>
      </c>
      <c r="AH10" s="56">
        <f>AH9*100/AH8/100</f>
        <v>0</v>
      </c>
      <c r="AI10" s="31"/>
      <c r="AJ10" s="9" t="s">
        <v>111</v>
      </c>
      <c r="AK10" s="14">
        <v>0.84007335671790984</v>
      </c>
      <c r="AL10" s="14">
        <v>0.10975931778470784</v>
      </c>
      <c r="AM10" s="14">
        <v>0.14289915922910679</v>
      </c>
      <c r="AN10" s="14">
        <v>0.14289915922910679</v>
      </c>
      <c r="AO10" s="14">
        <v>0.15496672806743528</v>
      </c>
      <c r="AP10" s="14">
        <v>1.783961283902713E-2</v>
      </c>
      <c r="AQ10" s="14">
        <v>2.9639754896689679E-3</v>
      </c>
      <c r="AR10" s="14">
        <v>2.9639754896689679E-3</v>
      </c>
      <c r="AS10" s="14">
        <v>0.58795826209684154</v>
      </c>
      <c r="AT10" s="14">
        <v>0.12968784290508625</v>
      </c>
      <c r="AU10" s="14">
        <v>0.4130295850113237</v>
      </c>
      <c r="AV10" s="14">
        <v>0.4130295850113237</v>
      </c>
      <c r="AW10" s="15"/>
      <c r="AX10" s="14">
        <f>HLOOKUP(AX9,AK9:AV10,2)</f>
        <v>0.4130295850113237</v>
      </c>
      <c r="AY10" s="61">
        <f>AY9*100/AY8/100</f>
        <v>0.97683835093666449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147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148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109</v>
      </c>
      <c r="J15" s="9">
        <v>136</v>
      </c>
      <c r="K15" s="9">
        <v>136</v>
      </c>
      <c r="L15" s="9">
        <v>135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135</v>
      </c>
      <c r="AL15" s="9">
        <v>110</v>
      </c>
      <c r="AM15" s="9">
        <v>136</v>
      </c>
      <c r="AN15" s="9">
        <v>136</v>
      </c>
      <c r="AO15" s="9">
        <v>136</v>
      </c>
      <c r="AP15" s="9">
        <v>109</v>
      </c>
      <c r="AQ15" s="9">
        <v>136</v>
      </c>
      <c r="AR15" s="9">
        <v>136</v>
      </c>
      <c r="AS15" s="9">
        <v>134</v>
      </c>
      <c r="AT15" s="9">
        <v>110</v>
      </c>
      <c r="AU15" s="9">
        <v>135</v>
      </c>
      <c r="AV15" s="9">
        <v>135</v>
      </c>
      <c r="AW15" s="9"/>
      <c r="AX15" s="9"/>
    </row>
    <row r="16" spans="1:51" ht="15.5" x14ac:dyDescent="0.35">
      <c r="A16" s="30" t="s">
        <v>33</v>
      </c>
      <c r="B16">
        <v>56</v>
      </c>
      <c r="J16" s="9">
        <v>74</v>
      </c>
      <c r="K16" s="9">
        <v>62</v>
      </c>
      <c r="L16" s="9">
        <v>71</v>
      </c>
      <c r="N16" s="9"/>
      <c r="V16" s="55">
        <f>AVERAGE(J17:S17)</f>
        <v>50.864197530864203</v>
      </c>
      <c r="W16" s="9"/>
      <c r="X16" s="9"/>
      <c r="Y16" s="31" t="s">
        <v>33</v>
      </c>
      <c r="Z16" s="11">
        <v>56</v>
      </c>
      <c r="AA16" s="11">
        <v>56</v>
      </c>
      <c r="AB16" s="11"/>
      <c r="AC16" s="11"/>
      <c r="AD16" s="9"/>
      <c r="AE16" s="9"/>
      <c r="AF16" s="9"/>
      <c r="AH16" s="42">
        <f>AVERAGE(Z17:AF17)</f>
        <v>51.376146788990823</v>
      </c>
      <c r="AI16" s="11"/>
      <c r="AJ16" s="33" t="s">
        <v>33</v>
      </c>
      <c r="AK16" s="9">
        <v>65</v>
      </c>
      <c r="AL16" s="9">
        <v>66</v>
      </c>
      <c r="AM16" s="9">
        <v>74</v>
      </c>
      <c r="AN16" s="9">
        <v>74</v>
      </c>
      <c r="AO16" s="9">
        <v>66</v>
      </c>
      <c r="AP16" s="9">
        <v>51</v>
      </c>
      <c r="AQ16" s="9">
        <v>62</v>
      </c>
      <c r="AR16" s="9">
        <v>62</v>
      </c>
      <c r="AS16" s="9">
        <v>69</v>
      </c>
      <c r="AT16" s="9">
        <v>51</v>
      </c>
      <c r="AU16" s="9">
        <v>71</v>
      </c>
      <c r="AV16" s="9">
        <v>71</v>
      </c>
      <c r="AW16" s="9"/>
      <c r="AX16" s="9"/>
      <c r="AY16" s="55">
        <f>AVERAGE(AK17:AV17)</f>
        <v>50.542325800066372</v>
      </c>
    </row>
    <row r="17" spans="1:51" s="24" customFormat="1" ht="15.5" x14ac:dyDescent="0.35">
      <c r="A17" s="34" t="s">
        <v>34</v>
      </c>
      <c r="B17" s="24">
        <v>51.376146788990823</v>
      </c>
      <c r="H17" s="25">
        <f>MAX(B17:G17)</f>
        <v>51.376146788990823</v>
      </c>
      <c r="J17" s="24">
        <v>54.411764705882355</v>
      </c>
      <c r="K17" s="24">
        <v>45.588235294117645</v>
      </c>
      <c r="L17" s="24">
        <v>52.592592592592595</v>
      </c>
      <c r="U17" s="25">
        <f>MAX(J17:S17)</f>
        <v>54.411764705882355</v>
      </c>
      <c r="V17" s="60">
        <f>STDEV(J17:S17)</f>
        <v>4.6587745102252542</v>
      </c>
      <c r="Y17" s="34" t="s">
        <v>34</v>
      </c>
      <c r="Z17" s="24">
        <v>51.376146788990823</v>
      </c>
      <c r="AA17" s="24">
        <v>51.376146788990823</v>
      </c>
      <c r="AG17" s="25">
        <f>MAX(Z17:AF17)</f>
        <v>51.376146788990823</v>
      </c>
      <c r="AH17" s="29">
        <f>STDEV(Z17:AF17)</f>
        <v>0</v>
      </c>
      <c r="AJ17" s="34" t="s">
        <v>34</v>
      </c>
      <c r="AK17" s="24">
        <v>48.148148148148145</v>
      </c>
      <c r="AL17" s="24">
        <v>60</v>
      </c>
      <c r="AM17" s="24">
        <v>54.411764705882355</v>
      </c>
      <c r="AN17" s="24">
        <v>54.411764705882355</v>
      </c>
      <c r="AO17" s="24">
        <v>48.529411764705884</v>
      </c>
      <c r="AP17" s="24">
        <v>46.788990825688074</v>
      </c>
      <c r="AQ17" s="24">
        <v>45.588235294117645</v>
      </c>
      <c r="AR17" s="24">
        <v>45.588235294117645</v>
      </c>
      <c r="AS17" s="24">
        <v>51.492537313432834</v>
      </c>
      <c r="AT17" s="24">
        <v>46.363636363636367</v>
      </c>
      <c r="AU17" s="24">
        <v>52.592592592592595</v>
      </c>
      <c r="AV17" s="24">
        <v>52.592592592592595</v>
      </c>
      <c r="AX17" s="26">
        <f>MAX(AK17:AV17)</f>
        <v>60</v>
      </c>
      <c r="AY17" s="60">
        <f>STDEV(AK17:AV17)</f>
        <v>4.4632001338823555</v>
      </c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J18" s="52" t="s">
        <v>125</v>
      </c>
      <c r="K18" s="52" t="s">
        <v>125</v>
      </c>
      <c r="L18" s="52" t="s">
        <v>125</v>
      </c>
      <c r="N18" s="9"/>
      <c r="U18" s="14" t="str">
        <f>HLOOKUP(U17,J17:L18,2)</f>
        <v>n.s.</v>
      </c>
      <c r="V18" s="61">
        <f>V17*100/V16/100</f>
        <v>9.1592411487438241E-2</v>
      </c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s="11"/>
      <c r="AK18" s="52" t="s">
        <v>125</v>
      </c>
      <c r="AL18" s="52" t="s">
        <v>126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125</v>
      </c>
      <c r="AU18" s="52" t="s">
        <v>125</v>
      </c>
      <c r="AV18" s="52" t="s">
        <v>125</v>
      </c>
      <c r="AW18" s="9"/>
      <c r="AX18" s="14" t="str">
        <f>HLOOKUP(AX17,AK17:AV18,2)</f>
        <v>n.s.</v>
      </c>
      <c r="AY18" s="61">
        <f>AY17*100/AY16/100</f>
        <v>8.8306188194380533E-2</v>
      </c>
    </row>
    <row r="19" spans="1:51" ht="15.5" x14ac:dyDescent="0.35">
      <c r="J19" s="24">
        <v>45.588235294117645</v>
      </c>
      <c r="K19" s="24">
        <v>54.411764705882355</v>
      </c>
      <c r="L19" s="24">
        <v>47.407407407407405</v>
      </c>
      <c r="N19" s="9"/>
      <c r="T19" s="49"/>
      <c r="U19" s="47">
        <f>MAX(J19:S19)</f>
        <v>54.411764705882355</v>
      </c>
      <c r="V19" s="57">
        <f>AVERAGE(J19:S19)</f>
        <v>49.135802469135797</v>
      </c>
      <c r="AJ19" s="34" t="s">
        <v>127</v>
      </c>
      <c r="AK19" s="24">
        <v>51.851851851851855</v>
      </c>
      <c r="AL19" s="24">
        <v>40</v>
      </c>
      <c r="AM19" s="24">
        <v>45.588235294117645</v>
      </c>
      <c r="AN19" s="24">
        <v>45.588235294117645</v>
      </c>
      <c r="AO19" s="24">
        <v>51.470588235294116</v>
      </c>
      <c r="AP19" s="24">
        <v>53.211009174311926</v>
      </c>
      <c r="AQ19" s="24">
        <v>54.411764705882355</v>
      </c>
      <c r="AR19" s="24">
        <v>54.411764705882355</v>
      </c>
      <c r="AS19" s="24">
        <v>48.507462686567166</v>
      </c>
      <c r="AT19" s="24">
        <v>53.636363636363633</v>
      </c>
      <c r="AU19" s="24">
        <v>47.407407407407405</v>
      </c>
      <c r="AV19" s="24">
        <v>47.407407407407405</v>
      </c>
      <c r="AW19" s="9"/>
      <c r="AX19" s="47">
        <f>MAX(AK19:AV19)</f>
        <v>54.411764705882355</v>
      </c>
      <c r="AY19" s="57">
        <f>AVERAGE(AK19:AV19)</f>
        <v>49.457674199933628</v>
      </c>
    </row>
    <row r="20" spans="1:51" x14ac:dyDescent="0.35">
      <c r="J20" t="s">
        <v>125</v>
      </c>
      <c r="K20" t="s">
        <v>125</v>
      </c>
      <c r="L20" t="s">
        <v>125</v>
      </c>
      <c r="N20" s="9"/>
      <c r="T20" s="49"/>
      <c r="U20" s="48" t="str">
        <f>HLOOKUP(U19,J19:L20,2)</f>
        <v>n.s.</v>
      </c>
      <c r="V20" s="65">
        <f>STDEV(J19:S19)</f>
        <v>4.6587745102252542</v>
      </c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125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W20" s="9"/>
      <c r="AX20" s="48" t="str">
        <f>HLOOKUP(AX19,AK19:AV20,2)</f>
        <v>n.s.</v>
      </c>
      <c r="AY20" s="65">
        <f>STDEV(AK19:AV19)</f>
        <v>4.4632001338823555</v>
      </c>
    </row>
    <row r="21" spans="1:51" x14ac:dyDescent="0.35">
      <c r="N21" s="9"/>
      <c r="O21" s="10"/>
      <c r="T21" s="49"/>
      <c r="U21" s="49"/>
      <c r="V21" s="66">
        <f>V20*100/V19/100</f>
        <v>9.4814255107599402E-2</v>
      </c>
      <c r="AJ21" s="11"/>
      <c r="AK21" s="11"/>
      <c r="AL21" s="11"/>
      <c r="AM21" s="1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49"/>
      <c r="AY21" s="66">
        <f>AY20*100/AY19/100</f>
        <v>9.0242822900239522E-2</v>
      </c>
    </row>
    <row r="22" spans="1:51" x14ac:dyDescent="0.35">
      <c r="A22" t="s">
        <v>38</v>
      </c>
      <c r="B22" t="s">
        <v>132</v>
      </c>
      <c r="D22" t="s">
        <v>52</v>
      </c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V23" s="4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4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4.2387269992134505E-2</v>
      </c>
      <c r="C26" s="14">
        <v>0.11912788320439552</v>
      </c>
      <c r="D26" s="14"/>
      <c r="E26" s="14">
        <v>0.75344658042523471</v>
      </c>
      <c r="F26" s="14"/>
      <c r="G26" s="14"/>
      <c r="H26" s="89">
        <f>MAX(B26:G26)</f>
        <v>0.75344658042523471</v>
      </c>
      <c r="J26" s="15">
        <v>-0.22013962157260566</v>
      </c>
      <c r="K26" s="15">
        <v>-0.16992753453380352</v>
      </c>
      <c r="L26" s="15">
        <v>-0.32192952951759157</v>
      </c>
      <c r="O26" s="10"/>
      <c r="V26" s="9"/>
      <c r="W26" s="9"/>
      <c r="X26" s="9"/>
      <c r="Y26" s="11" t="s">
        <v>19</v>
      </c>
      <c r="Z26" s="16">
        <v>7.7155602577367338E-2</v>
      </c>
      <c r="AA26" s="16">
        <v>0.62371909180771257</v>
      </c>
      <c r="AB26" s="16">
        <v>0.65748022648396609</v>
      </c>
      <c r="AC26" s="16"/>
      <c r="AD26" s="11"/>
      <c r="AE26" s="11"/>
      <c r="AF26" s="11"/>
      <c r="AG26" s="89">
        <f>MAX(Z26:AF26)</f>
        <v>0.65748022648396609</v>
      </c>
      <c r="AH26" s="11"/>
      <c r="AI26" s="11"/>
      <c r="AJ26" s="9" t="s">
        <v>19</v>
      </c>
      <c r="AK26" s="15">
        <v>-0.21197064631376827</v>
      </c>
      <c r="AL26" s="15">
        <v>-0.11715548876229247</v>
      </c>
      <c r="AM26" s="15">
        <v>-0.21428293619660835</v>
      </c>
      <c r="AN26" s="15">
        <v>-0.22013962157260566</v>
      </c>
      <c r="AO26" s="15">
        <v>-0.18779302819076207</v>
      </c>
      <c r="AP26" s="15">
        <v>-0.1437443886757909</v>
      </c>
      <c r="AQ26" s="15">
        <v>-0.12225331127923234</v>
      </c>
      <c r="AR26" s="15">
        <v>-0.16992753453380352</v>
      </c>
      <c r="AS26" s="15">
        <v>-0.29670907703637195</v>
      </c>
      <c r="AT26" s="15">
        <v>-0.1774851184846836</v>
      </c>
      <c r="AU26" s="15">
        <v>-0.3758309868115447</v>
      </c>
      <c r="AV26" s="15">
        <v>-0.32192952951759157</v>
      </c>
      <c r="AW26" s="9"/>
      <c r="AX26" s="9"/>
    </row>
    <row r="27" spans="1:51" s="17" customFormat="1" ht="15.5" x14ac:dyDescent="0.35">
      <c r="A27" s="17" t="s">
        <v>20</v>
      </c>
      <c r="B27" s="18">
        <v>1.7966806573861062E-3</v>
      </c>
      <c r="C27" s="18">
        <v>1.41914525567601E-2</v>
      </c>
      <c r="D27" s="18"/>
      <c r="E27" s="18">
        <v>0.5676817495544797</v>
      </c>
      <c r="F27" s="18"/>
      <c r="G27" s="18"/>
      <c r="I27" s="24">
        <f>AVERAGE(B28:G28)</f>
        <v>19.455662758954194</v>
      </c>
      <c r="J27" s="19">
        <v>4.8461452986130027E-2</v>
      </c>
      <c r="K27" s="19">
        <v>2.8875366992736989E-2</v>
      </c>
      <c r="L27" s="19">
        <v>0.10363862197541786</v>
      </c>
      <c r="O27" s="20"/>
      <c r="V27" s="55">
        <f>AVERAGE(J28:S28)</f>
        <v>6.0325147318094965</v>
      </c>
      <c r="W27" s="21"/>
      <c r="X27" s="21"/>
      <c r="Y27" s="22" t="s">
        <v>20</v>
      </c>
      <c r="Z27" s="23">
        <v>5.9529870090766534E-3</v>
      </c>
      <c r="AA27" s="23">
        <v>0.38902550548543779</v>
      </c>
      <c r="AB27" s="23">
        <v>0.43228024821740735</v>
      </c>
      <c r="AC27" s="23"/>
      <c r="AD27" s="22"/>
      <c r="AE27" s="22"/>
      <c r="AF27" s="22"/>
      <c r="AH27" s="42">
        <f>AVERAGE(Z28:AF28)</f>
        <v>27.57529135706406</v>
      </c>
      <c r="AI27" s="22"/>
      <c r="AJ27" s="21" t="s">
        <v>20</v>
      </c>
      <c r="AK27" s="19">
        <v>4.4931554898676646E-2</v>
      </c>
      <c r="AL27" s="19">
        <v>1.3725408547131637E-2</v>
      </c>
      <c r="AM27" s="19">
        <v>4.5917176745039721E-2</v>
      </c>
      <c r="AN27" s="19">
        <v>4.8461452986130027E-2</v>
      </c>
      <c r="AO27" s="19">
        <v>3.5266221437056357E-2</v>
      </c>
      <c r="AP27" s="19">
        <v>2.0662449275776842E-2</v>
      </c>
      <c r="AQ27" s="19">
        <v>1.4945872118736877E-2</v>
      </c>
      <c r="AR27" s="19">
        <v>2.8875366992736989E-2</v>
      </c>
      <c r="AS27" s="19">
        <v>8.8036276395775701E-2</v>
      </c>
      <c r="AT27" s="19">
        <v>3.1500967283522176E-2</v>
      </c>
      <c r="AU27" s="19">
        <v>0.1412489306477395</v>
      </c>
      <c r="AV27" s="19">
        <v>0.10363862197541786</v>
      </c>
      <c r="AW27" s="21"/>
      <c r="AX27" s="21"/>
      <c r="AY27" s="55">
        <f>AVERAGE(AK28:AV28)</f>
        <v>5.1434191608645028</v>
      </c>
    </row>
    <row r="28" spans="1:51" s="25" customFormat="1" ht="15.5" x14ac:dyDescent="0.35">
      <c r="A28" s="24" t="s">
        <v>21</v>
      </c>
      <c r="B28" s="24">
        <v>0.17966806573861063</v>
      </c>
      <c r="C28" s="24">
        <v>1.41914525567601</v>
      </c>
      <c r="D28" s="24"/>
      <c r="E28" s="24">
        <v>56.768174955447968</v>
      </c>
      <c r="F28" s="24"/>
      <c r="G28" s="24"/>
      <c r="H28" s="25">
        <f>MAX(B28:G28)</f>
        <v>56.768174955447968</v>
      </c>
      <c r="I28" s="29">
        <f>STDEV(B28:G28)</f>
        <v>32.319525843307417</v>
      </c>
      <c r="J28" s="24">
        <v>4.8461452986130027</v>
      </c>
      <c r="K28" s="24">
        <v>2.8875366992736988</v>
      </c>
      <c r="L28" s="24">
        <v>10.363862197541787</v>
      </c>
      <c r="N28" s="26"/>
      <c r="O28" s="27"/>
      <c r="U28" s="25">
        <f>MAX(J28:S28)</f>
        <v>10.363862197541787</v>
      </c>
      <c r="V28" s="60">
        <f>STDEV(J28:S28)</f>
        <v>3.8767854032730011</v>
      </c>
      <c r="W28" s="26"/>
      <c r="X28" s="26"/>
      <c r="Y28" s="29" t="s">
        <v>21</v>
      </c>
      <c r="Z28" s="24">
        <v>0.59529870090766535</v>
      </c>
      <c r="AA28" s="24">
        <v>38.902550548543779</v>
      </c>
      <c r="AB28" s="24">
        <v>43.228024821740732</v>
      </c>
      <c r="AC28" s="24"/>
      <c r="AD28" s="28"/>
      <c r="AE28" s="29"/>
      <c r="AF28" s="29"/>
      <c r="AG28" s="25">
        <f>MAX(Z28:AF28)</f>
        <v>43.228024821740732</v>
      </c>
      <c r="AH28" s="29">
        <f>STDEV(Z28:AF28)</f>
        <v>23.465238859144645</v>
      </c>
      <c r="AI28" s="29"/>
      <c r="AJ28" s="26" t="s">
        <v>21</v>
      </c>
      <c r="AK28" s="24">
        <v>4.4931554898676644</v>
      </c>
      <c r="AL28" s="24">
        <v>1.3725408547131637</v>
      </c>
      <c r="AM28" s="24">
        <v>4.5917176745039718</v>
      </c>
      <c r="AN28" s="24">
        <v>4.8461452986130027</v>
      </c>
      <c r="AO28" s="24">
        <v>3.5266221437056355</v>
      </c>
      <c r="AP28" s="24">
        <v>2.0662449275776842</v>
      </c>
      <c r="AQ28" s="24">
        <v>1.4945872118736876</v>
      </c>
      <c r="AR28" s="24">
        <v>2.8875366992736988</v>
      </c>
      <c r="AS28" s="24">
        <v>8.8036276395775701</v>
      </c>
      <c r="AT28" s="24">
        <v>3.1500967283522177</v>
      </c>
      <c r="AU28" s="24">
        <v>14.12489306477395</v>
      </c>
      <c r="AV28" s="24">
        <v>10.363862197541787</v>
      </c>
      <c r="AW28" s="26"/>
      <c r="AX28" s="26">
        <f>MAX(AK28:AV28)</f>
        <v>14.12489306477395</v>
      </c>
      <c r="AY28" s="60">
        <f>STDEV(AK28:AV28)</f>
        <v>3.9405985454846952</v>
      </c>
    </row>
    <row r="29" spans="1:51" s="14" customFormat="1" x14ac:dyDescent="0.35">
      <c r="A29" s="14" t="s">
        <v>111</v>
      </c>
      <c r="B29" s="14">
        <v>0.70358838435547288</v>
      </c>
      <c r="C29" s="14">
        <v>0.29570693661904729</v>
      </c>
      <c r="E29" s="14">
        <v>1.1339055307708517E-15</v>
      </c>
      <c r="G29" s="15"/>
      <c r="H29" s="14">
        <f>HLOOKUP(H28,B28:G29,2)</f>
        <v>1.1339055307708517E-15</v>
      </c>
      <c r="I29" s="56">
        <f>I28*100/I27/100</f>
        <v>1.6611886340614541</v>
      </c>
      <c r="J29" s="14">
        <v>6.1284251404763165E-2</v>
      </c>
      <c r="K29" s="14">
        <v>0.15063878540181874</v>
      </c>
      <c r="L29" s="14">
        <v>5.8213015844965181E-3</v>
      </c>
      <c r="M29"/>
      <c r="N29" s="9"/>
      <c r="O29" s="30"/>
      <c r="U29" s="14">
        <f>HLOOKUP(U28,J28:L29,2)</f>
        <v>5.8213015844965181E-3</v>
      </c>
      <c r="V29" s="61">
        <f>V28*100/V27/100</f>
        <v>0.64264831096568775</v>
      </c>
      <c r="W29" s="15"/>
      <c r="X29" s="15"/>
      <c r="Y29" s="14" t="s">
        <v>111</v>
      </c>
      <c r="Z29" s="16">
        <v>0.48543492272132782</v>
      </c>
      <c r="AA29" s="16">
        <v>1.0486614474093129E-27</v>
      </c>
      <c r="AB29" s="16">
        <v>1.0370293247207167E-31</v>
      </c>
      <c r="AC29" s="16"/>
      <c r="AD29" s="43"/>
      <c r="AE29" s="16"/>
      <c r="AF29" s="16"/>
      <c r="AG29" s="14">
        <f>HLOOKUP(AG28,AA28:AF29,2)</f>
        <v>1.0370293247207167E-31</v>
      </c>
      <c r="AH29" s="56">
        <f>AH28*100/AH27/100</f>
        <v>0.8509516202494618</v>
      </c>
      <c r="AI29" s="43"/>
      <c r="AJ29" s="9" t="s">
        <v>111</v>
      </c>
      <c r="AK29" s="14">
        <v>5.2905589786645509E-2</v>
      </c>
      <c r="AL29" s="14">
        <v>6.7710867955193904E-2</v>
      </c>
      <c r="AM29" s="14">
        <v>7.3492396094404478E-4</v>
      </c>
      <c r="AN29" s="14">
        <v>5.1894291289860046E-4</v>
      </c>
      <c r="AO29" s="14">
        <v>8.9113864401537304E-2</v>
      </c>
      <c r="AP29" s="14">
        <v>2.4735849973115388E-2</v>
      </c>
      <c r="AQ29" s="14">
        <v>5.6519188980147073E-2</v>
      </c>
      <c r="AR29" s="14">
        <v>7.8118287448580865E-3</v>
      </c>
      <c r="AS29" s="14">
        <v>6.1318786818330712E-3</v>
      </c>
      <c r="AT29" s="14">
        <v>5.4312502498387854E-3</v>
      </c>
      <c r="AU29" s="14">
        <v>1.2257167987415783E-9</v>
      </c>
      <c r="AV29" s="14">
        <v>2.5909141861625467E-7</v>
      </c>
      <c r="AW29" s="15"/>
      <c r="AX29" s="14">
        <f>HLOOKUP(AX28,AK28:AV29,2)</f>
        <v>1.2257167987415783E-9</v>
      </c>
      <c r="AY29" s="61">
        <f>AY28*100/AY27/100</f>
        <v>0.76614376978413745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147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148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80</v>
      </c>
      <c r="C34">
        <v>78</v>
      </c>
      <c r="E34">
        <v>76</v>
      </c>
      <c r="J34" s="9">
        <v>72</v>
      </c>
      <c r="K34" s="9">
        <v>72</v>
      </c>
      <c r="L34" s="9">
        <v>71</v>
      </c>
      <c r="N34" s="9"/>
      <c r="V34" s="9"/>
      <c r="W34" s="9"/>
      <c r="X34" s="9"/>
      <c r="Y34" s="31" t="s">
        <v>32</v>
      </c>
      <c r="Z34" s="11">
        <v>82</v>
      </c>
      <c r="AA34" s="11">
        <v>80</v>
      </c>
      <c r="AB34" s="11">
        <v>78</v>
      </c>
      <c r="AC34" s="11"/>
      <c r="AD34" s="9"/>
      <c r="AE34" s="9"/>
      <c r="AF34" s="9"/>
      <c r="AH34" s="11"/>
      <c r="AI34" s="11"/>
      <c r="AJ34" s="33" t="s">
        <v>32</v>
      </c>
      <c r="AK34" s="9">
        <v>72</v>
      </c>
      <c r="AL34" s="9">
        <v>71</v>
      </c>
      <c r="AM34" s="9">
        <v>72</v>
      </c>
      <c r="AN34" s="9">
        <v>72</v>
      </c>
      <c r="AO34" s="9">
        <v>72</v>
      </c>
      <c r="AP34" s="9">
        <v>72</v>
      </c>
      <c r="AQ34" s="9">
        <v>72</v>
      </c>
      <c r="AR34" s="9">
        <v>72</v>
      </c>
      <c r="AS34" s="9">
        <v>71</v>
      </c>
      <c r="AT34" s="9">
        <v>70</v>
      </c>
      <c r="AU34" s="9">
        <v>71</v>
      </c>
      <c r="AV34" s="9">
        <v>71</v>
      </c>
      <c r="AW34" s="9"/>
      <c r="AX34" s="9"/>
    </row>
    <row r="35" spans="1:51" ht="15.5" x14ac:dyDescent="0.35">
      <c r="A35" s="30" t="s">
        <v>33</v>
      </c>
      <c r="B35">
        <v>34</v>
      </c>
      <c r="C35">
        <v>39</v>
      </c>
      <c r="E35">
        <v>48</v>
      </c>
      <c r="I35" s="24">
        <f>AVERAGE(B36:G36)</f>
        <v>51.885964912280706</v>
      </c>
      <c r="J35" s="9">
        <v>40</v>
      </c>
      <c r="K35" s="9">
        <v>37</v>
      </c>
      <c r="L35" s="9">
        <v>33</v>
      </c>
      <c r="N35" s="9"/>
      <c r="V35" s="55">
        <f>AVERAGE(J36:S36)</f>
        <v>51.141105894627024</v>
      </c>
      <c r="W35" s="9"/>
      <c r="X35" s="9"/>
      <c r="Y35" s="31" t="s">
        <v>33</v>
      </c>
      <c r="Z35" s="11">
        <v>39</v>
      </c>
      <c r="AA35" s="11">
        <v>49</v>
      </c>
      <c r="AB35" s="11">
        <v>46</v>
      </c>
      <c r="AC35" s="11"/>
      <c r="AD35" s="9"/>
      <c r="AE35" s="9"/>
      <c r="AF35" s="9"/>
      <c r="AH35" s="42">
        <f>AVERAGE(Z36:AF36)</f>
        <v>55.928444861371695</v>
      </c>
      <c r="AI35" s="11"/>
      <c r="AJ35" s="33" t="s">
        <v>33</v>
      </c>
      <c r="AK35" s="9">
        <v>42</v>
      </c>
      <c r="AL35" s="9">
        <v>37</v>
      </c>
      <c r="AM35" s="9">
        <v>38</v>
      </c>
      <c r="AN35" s="9">
        <v>40</v>
      </c>
      <c r="AO35" s="9">
        <v>37</v>
      </c>
      <c r="AP35" s="9">
        <v>34</v>
      </c>
      <c r="AQ35" s="9">
        <v>40</v>
      </c>
      <c r="AR35" s="9">
        <v>37</v>
      </c>
      <c r="AS35" s="9">
        <v>33</v>
      </c>
      <c r="AT35" s="9">
        <v>36</v>
      </c>
      <c r="AU35" s="9">
        <v>32</v>
      </c>
      <c r="AV35" s="9">
        <v>33</v>
      </c>
      <c r="AW35" s="9"/>
      <c r="AX35" s="9"/>
      <c r="AY35" s="55">
        <f>AVERAGE(AK36:AV36)</f>
        <v>51.149303226768012</v>
      </c>
    </row>
    <row r="36" spans="1:51" s="24" customFormat="1" ht="15.5" x14ac:dyDescent="0.35">
      <c r="A36" s="34" t="s">
        <v>34</v>
      </c>
      <c r="B36" s="24">
        <v>42.5</v>
      </c>
      <c r="C36" s="24">
        <v>50</v>
      </c>
      <c r="E36" s="24">
        <v>63.157894736842103</v>
      </c>
      <c r="H36" s="25">
        <f>MAX(B36:G36)</f>
        <v>63.157894736842103</v>
      </c>
      <c r="I36" s="29">
        <f>STDEV(B36:G36)</f>
        <v>10.45728461300434</v>
      </c>
      <c r="J36" s="24">
        <v>55.555555555555557</v>
      </c>
      <c r="K36" s="24">
        <v>51.388888888888886</v>
      </c>
      <c r="L36" s="24">
        <v>46.478873239436616</v>
      </c>
      <c r="U36" s="25">
        <f>MAX(J36:S36)</f>
        <v>55.555555555555557</v>
      </c>
      <c r="V36" s="60">
        <f>STDEV(J36:S36)</f>
        <v>4.54341146894276</v>
      </c>
      <c r="Y36" s="34" t="s">
        <v>34</v>
      </c>
      <c r="Z36" s="24">
        <v>47.560975609756099</v>
      </c>
      <c r="AA36" s="24">
        <v>61.25</v>
      </c>
      <c r="AB36" s="24">
        <v>58.974358974358971</v>
      </c>
      <c r="AG36" s="25">
        <f>MAX(Z36:AF36)</f>
        <v>61.25</v>
      </c>
      <c r="AH36" s="29">
        <f>STDEV(Z36:AF36)</f>
        <v>7.3352260890134637</v>
      </c>
      <c r="AJ36" s="34" t="s">
        <v>34</v>
      </c>
      <c r="AK36" s="24">
        <v>58.333333333333336</v>
      </c>
      <c r="AL36" s="24">
        <v>52.112676056338032</v>
      </c>
      <c r="AM36" s="24">
        <v>52.777777777777779</v>
      </c>
      <c r="AN36" s="24">
        <v>55.555555555555557</v>
      </c>
      <c r="AO36" s="24">
        <v>51.388888888888886</v>
      </c>
      <c r="AP36" s="24">
        <v>47.222222222222221</v>
      </c>
      <c r="AQ36" s="24">
        <v>55.555555555555557</v>
      </c>
      <c r="AR36" s="24">
        <v>51.388888888888886</v>
      </c>
      <c r="AS36" s="24">
        <v>46.478873239436616</v>
      </c>
      <c r="AT36" s="24">
        <v>51.428571428571431</v>
      </c>
      <c r="AU36" s="24">
        <v>45.070422535211264</v>
      </c>
      <c r="AV36" s="24">
        <v>46.478873239436616</v>
      </c>
      <c r="AX36" s="26">
        <f>MAX(AK36:AV36)</f>
        <v>58.333333333333336</v>
      </c>
      <c r="AY36" s="60">
        <f>STDEV(AK36:AV36)</f>
        <v>4.1583848026177979</v>
      </c>
    </row>
    <row r="37" spans="1:51" x14ac:dyDescent="0.35">
      <c r="A37" t="s">
        <v>119</v>
      </c>
      <c r="B37" s="52" t="str">
        <f>IF(B36&lt;(50+(1.654*50)/SQRT(B34)),"n.s.","")</f>
        <v>n.s.</v>
      </c>
      <c r="C37" s="52" t="str">
        <f>IF(C36&lt;(50+(1.654*50)/SQRT(C34)),"n.s.","")</f>
        <v>n.s.</v>
      </c>
      <c r="D37" s="52"/>
      <c r="E37" s="52" t="str">
        <f>IF(E36&lt;(50+(1.654*50)/SQRT(E34)),"n.s.","")</f>
        <v/>
      </c>
      <c r="H37" s="14" t="str">
        <f>HLOOKUP(H36,B36:G37,2)</f>
        <v/>
      </c>
      <c r="I37" s="56">
        <f>I36*100/I35/100</f>
        <v>0.20154360877134311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8.8840696529014607E-2</v>
      </c>
      <c r="Y37" t="s">
        <v>118</v>
      </c>
      <c r="Z37" s="52" t="str">
        <f>IF(Z36&lt;(50+(1.654*50)/SQRT(Z34)),"n.s.","")</f>
        <v>n.s.</v>
      </c>
      <c r="AA37" s="52" t="str">
        <f>IF(AA36&lt;(50+(1.654*50)/SQRT(AA34)),"n.s.","")</f>
        <v/>
      </c>
      <c r="AB37" s="52" t="str">
        <f>IF(AB36&lt;(50+(1.654*50)/SQRT(AB34)),"n.s.","")</f>
        <v>n.s.</v>
      </c>
      <c r="AG37" s="14" t="str">
        <f>HLOOKUP(AG36,Z36:AF37,2)</f>
        <v/>
      </c>
      <c r="AH37" s="56">
        <f>AH36*100/AH35/100</f>
        <v>0.13115376455031225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W37" s="9"/>
      <c r="AX37" s="14" t="str">
        <f>HLOOKUP(AX36,AK36:AV37,2)</f>
        <v>n.s.</v>
      </c>
      <c r="AY37" s="61">
        <f>AY36*100/AY35/100</f>
        <v>8.1298953070422009E-2</v>
      </c>
    </row>
    <row r="38" spans="1:51" ht="15.5" x14ac:dyDescent="0.35">
      <c r="J38" s="24">
        <v>44.444444444444443</v>
      </c>
      <c r="K38" s="24">
        <v>48.611111111111114</v>
      </c>
      <c r="L38" s="24">
        <v>53.521126760563384</v>
      </c>
      <c r="N38" s="9"/>
      <c r="T38" s="49"/>
      <c r="U38" s="47">
        <f>MAX(J38:S38)</f>
        <v>53.521126760563384</v>
      </c>
      <c r="V38" s="57">
        <f>AVERAGE(J38:S38)</f>
        <v>48.858894105372976</v>
      </c>
      <c r="AJ38" s="34" t="s">
        <v>127</v>
      </c>
      <c r="AK38" s="24">
        <v>41.666666666666664</v>
      </c>
      <c r="AL38" s="24">
        <v>47.887323943661968</v>
      </c>
      <c r="AM38" s="24">
        <v>47.222222222222221</v>
      </c>
      <c r="AN38" s="24">
        <v>44.444444444444443</v>
      </c>
      <c r="AO38" s="24">
        <v>48.611111111111114</v>
      </c>
      <c r="AP38" s="24">
        <v>52.777777777777779</v>
      </c>
      <c r="AQ38" s="24">
        <v>44.444444444444443</v>
      </c>
      <c r="AR38" s="24">
        <v>48.611111111111114</v>
      </c>
      <c r="AS38" s="24">
        <v>53.521126760563384</v>
      </c>
      <c r="AT38" s="24">
        <v>48.571428571428569</v>
      </c>
      <c r="AU38" s="24">
        <v>54.929577464788736</v>
      </c>
      <c r="AV38" s="24">
        <v>53.521126760563384</v>
      </c>
      <c r="AW38" s="9"/>
      <c r="AX38" s="47">
        <f>MAX(AK38:AV38)</f>
        <v>54.929577464788736</v>
      </c>
      <c r="AY38" s="57">
        <f>AVERAGE(AK38:AV38)</f>
        <v>48.850696773231988</v>
      </c>
    </row>
    <row r="39" spans="1:51" x14ac:dyDescent="0.35">
      <c r="J39" t="s">
        <v>125</v>
      </c>
      <c r="K39" t="s">
        <v>125</v>
      </c>
      <c r="L39" t="s">
        <v>125</v>
      </c>
      <c r="N39" s="9"/>
      <c r="T39" s="49"/>
      <c r="U39" s="48" t="str">
        <f>HLOOKUP(U38,J38:L39,2)</f>
        <v>n.s.</v>
      </c>
      <c r="V39" s="65">
        <f>STDEV(J38:S38)</f>
        <v>4.54341146894276</v>
      </c>
      <c r="AJ39" s="11"/>
      <c r="AK39" t="s">
        <v>125</v>
      </c>
      <c r="AL39" t="s">
        <v>125</v>
      </c>
      <c r="AM39" t="s">
        <v>125</v>
      </c>
      <c r="AN39" t="s">
        <v>125</v>
      </c>
      <c r="AO39" t="s">
        <v>125</v>
      </c>
      <c r="AP39" t="s">
        <v>125</v>
      </c>
      <c r="AQ39" t="s">
        <v>125</v>
      </c>
      <c r="AR39" t="s">
        <v>125</v>
      </c>
      <c r="AS39" t="s">
        <v>125</v>
      </c>
      <c r="AT39" t="s">
        <v>125</v>
      </c>
      <c r="AU39" t="s">
        <v>125</v>
      </c>
      <c r="AV39" t="s">
        <v>125</v>
      </c>
      <c r="AW39" s="9"/>
      <c r="AX39" s="48" t="str">
        <f>HLOOKUP(AX38,AK38:AV39,2)</f>
        <v>n.s.</v>
      </c>
      <c r="AY39" s="65">
        <f>STDEV(AK38:AV38)</f>
        <v>4.1583848026177979</v>
      </c>
    </row>
    <row r="40" spans="1:51" x14ac:dyDescent="0.35">
      <c r="N40" s="9"/>
      <c r="O40" s="10"/>
      <c r="T40" s="49"/>
      <c r="U40" s="49"/>
      <c r="V40" s="66">
        <f>V39*100/V38/100</f>
        <v>9.2990468821174663E-2</v>
      </c>
      <c r="AJ40" s="11"/>
      <c r="AK40" s="11"/>
      <c r="AL40" s="11"/>
      <c r="AM40" s="11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49"/>
      <c r="AY40" s="66">
        <f>AY39*100/AY38/100</f>
        <v>8.5124370322111925E-2</v>
      </c>
    </row>
    <row r="41" spans="1:51" x14ac:dyDescent="0.35">
      <c r="A41" t="s">
        <v>39</v>
      </c>
      <c r="B41" t="s">
        <v>53</v>
      </c>
      <c r="C41" t="s">
        <v>55</v>
      </c>
      <c r="D41" t="s">
        <v>54</v>
      </c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A43" t="s">
        <v>115</v>
      </c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0.17446958539267965</v>
      </c>
      <c r="C45" s="84">
        <v>-0.10453706853118808</v>
      </c>
      <c r="D45" s="14">
        <v>0.40464803042118402</v>
      </c>
      <c r="E45" s="14">
        <v>9.879896184251559E-2</v>
      </c>
      <c r="F45" s="84">
        <v>-1.8948967152625715E-2</v>
      </c>
      <c r="G45" s="84">
        <v>-0.27423337954103233</v>
      </c>
      <c r="H45" s="89">
        <f>MAX(B45:G45)</f>
        <v>0.40464803042118402</v>
      </c>
      <c r="J45" s="15">
        <v>-0.27184704334502219</v>
      </c>
      <c r="K45" s="15">
        <v>-0.20900229489919145</v>
      </c>
      <c r="L45" s="15">
        <v>-0.13695561110466875</v>
      </c>
      <c r="O45" s="10"/>
      <c r="V45" s="9"/>
      <c r="W45" s="9"/>
      <c r="X45" s="9"/>
      <c r="Y45" s="11" t="s">
        <v>19</v>
      </c>
      <c r="Z45" s="16">
        <v>0.29338305719732799</v>
      </c>
      <c r="AA45" s="16">
        <v>9.8679639193421084E-2</v>
      </c>
      <c r="AB45" s="16">
        <v>3.6289197988905113E-2</v>
      </c>
      <c r="AC45" s="16">
        <v>0.12746582831633438</v>
      </c>
      <c r="AD45" s="11"/>
      <c r="AE45" s="11"/>
      <c r="AF45" s="11"/>
      <c r="AG45" s="89">
        <f>MAX(Z45:AF45)</f>
        <v>0.29338305719732799</v>
      </c>
      <c r="AH45" s="11"/>
      <c r="AI45" s="11"/>
      <c r="AJ45" s="9" t="s">
        <v>19</v>
      </c>
      <c r="AK45" s="15">
        <v>-0.31754052405134076</v>
      </c>
      <c r="AL45" s="15">
        <v>5.1273737957692762E-3</v>
      </c>
      <c r="AM45" s="15">
        <v>-0.39903433344701911</v>
      </c>
      <c r="AN45" s="15">
        <v>-0.19253645369649555</v>
      </c>
      <c r="AO45" s="15">
        <v>-0.25155798970259791</v>
      </c>
      <c r="AP45" s="15">
        <v>6.5800969168203785E-2</v>
      </c>
      <c r="AQ45" s="15">
        <v>-0.36116284731493742</v>
      </c>
      <c r="AR45" s="15">
        <v>-0.10483009375605153</v>
      </c>
      <c r="AS45" s="15">
        <v>-0.1897778431129398</v>
      </c>
      <c r="AT45" s="15">
        <v>5.4906301503568594E-2</v>
      </c>
      <c r="AU45" s="15">
        <v>-0.25174276327007311</v>
      </c>
      <c r="AV45" s="15">
        <v>-6.752595125509131E-2</v>
      </c>
      <c r="AW45" s="9"/>
      <c r="AX45" s="9"/>
    </row>
    <row r="46" spans="1:51" s="17" customFormat="1" ht="15.5" x14ac:dyDescent="0.35">
      <c r="A46" s="17" t="s">
        <v>20</v>
      </c>
      <c r="B46" s="18">
        <v>3.0439636227093538E-2</v>
      </c>
      <c r="C46" s="18">
        <v>1.0927998697094312E-2</v>
      </c>
      <c r="D46" s="18">
        <v>0.16374002852374347</v>
      </c>
      <c r="E46" s="18">
        <v>9.7612348611588514E-3</v>
      </c>
      <c r="F46" s="18">
        <v>3.5906335615128827E-4</v>
      </c>
      <c r="G46" s="18">
        <v>7.5203946454495893E-2</v>
      </c>
      <c r="I46" s="24">
        <f>AVERAGE(B47:G47)</f>
        <v>4.8405318019956223</v>
      </c>
      <c r="J46" s="19">
        <v>7.3900814975430371E-2</v>
      </c>
      <c r="K46" s="19">
        <v>4.3681959273128589E-2</v>
      </c>
      <c r="L46" s="19">
        <v>1.8756839413053266E-2</v>
      </c>
      <c r="O46" s="20"/>
      <c r="V46" s="55">
        <f>AVERAGE(J47:S47)</f>
        <v>4.5446537887204075</v>
      </c>
      <c r="W46" s="21"/>
      <c r="X46" s="21"/>
      <c r="Y46" s="22" t="s">
        <v>20</v>
      </c>
      <c r="Z46" s="23">
        <v>8.6073618250450623E-2</v>
      </c>
      <c r="AA46" s="23">
        <v>9.737671191343767E-3</v>
      </c>
      <c r="AB46" s="23">
        <v>1.3169058906779549E-3</v>
      </c>
      <c r="AC46" s="23">
        <v>1.6247537388369232E-2</v>
      </c>
      <c r="AD46" s="22"/>
      <c r="AE46" s="22"/>
      <c r="AF46" s="22"/>
      <c r="AH46" s="42">
        <f>AVERAGE(Z47:AF47)</f>
        <v>2.8343933180210401</v>
      </c>
      <c r="AI46" s="22"/>
      <c r="AJ46" s="21" t="s">
        <v>20</v>
      </c>
      <c r="AK46" s="19">
        <v>0.10083198441480011</v>
      </c>
      <c r="AL46" s="19">
        <v>2.6289962041541433E-5</v>
      </c>
      <c r="AM46" s="19">
        <v>0.15922839926950683</v>
      </c>
      <c r="AN46" s="19">
        <v>3.7070286002022779E-2</v>
      </c>
      <c r="AO46" s="19">
        <v>6.3281422183212352E-2</v>
      </c>
      <c r="AP46" s="19">
        <v>4.3297675434749048E-3</v>
      </c>
      <c r="AQ46" s="19">
        <v>0.13043860228063281</v>
      </c>
      <c r="AR46" s="19">
        <v>1.0989348556902553E-2</v>
      </c>
      <c r="AS46" s="19">
        <v>3.6015629736599594E-2</v>
      </c>
      <c r="AT46" s="19">
        <v>3.0147019448007787E-3</v>
      </c>
      <c r="AU46" s="19">
        <v>6.3374418858852075E-2</v>
      </c>
      <c r="AV46" s="19">
        <v>4.5597540929049676E-3</v>
      </c>
      <c r="AW46" s="21"/>
      <c r="AX46" s="21"/>
      <c r="AY46" s="55">
        <f>AVERAGE(AK47:AV47)</f>
        <v>5.1096717070479265</v>
      </c>
    </row>
    <row r="47" spans="1:51" s="25" customFormat="1" ht="15.5" x14ac:dyDescent="0.35">
      <c r="A47" s="24" t="s">
        <v>21</v>
      </c>
      <c r="B47" s="24">
        <v>3.0439636227093536</v>
      </c>
      <c r="C47" s="24">
        <v>1.0927998697094312</v>
      </c>
      <c r="D47" s="24">
        <v>16.374002852374346</v>
      </c>
      <c r="E47" s="24">
        <v>0.97612348611588517</v>
      </c>
      <c r="F47" s="24">
        <v>3.5906335615128827E-2</v>
      </c>
      <c r="G47" s="24">
        <v>7.5203946454495894</v>
      </c>
      <c r="H47" s="25">
        <f>MAX(B47:G47)</f>
        <v>16.374002852374346</v>
      </c>
      <c r="I47" s="29">
        <f>STDEV(B47:G47)</f>
        <v>6.2529009058641467</v>
      </c>
      <c r="J47" s="24">
        <v>7.3900814975430373</v>
      </c>
      <c r="K47" s="24">
        <v>4.3681959273128586</v>
      </c>
      <c r="L47" s="24">
        <v>1.8756839413053266</v>
      </c>
      <c r="N47" s="26"/>
      <c r="O47" s="27"/>
      <c r="U47" s="25">
        <f>MAX(J47:S47)</f>
        <v>7.3900814975430373</v>
      </c>
      <c r="V47" s="60">
        <f>STDEV(J47:S47)</f>
        <v>2.7614304508170227</v>
      </c>
      <c r="W47" s="26"/>
      <c r="X47" s="26"/>
      <c r="Y47" s="29" t="s">
        <v>21</v>
      </c>
      <c r="Z47" s="24">
        <v>8.6073618250450625</v>
      </c>
      <c r="AA47" s="24">
        <v>0.97376711913437675</v>
      </c>
      <c r="AB47" s="24">
        <v>0.13169058906779549</v>
      </c>
      <c r="AC47" s="24">
        <v>1.6247537388369233</v>
      </c>
      <c r="AD47" s="28"/>
      <c r="AE47" s="29"/>
      <c r="AF47" s="29"/>
      <c r="AG47" s="25">
        <f>MAX(Z47:AF47)</f>
        <v>8.6073618250450625</v>
      </c>
      <c r="AH47" s="29">
        <f>STDEV(Z47:AF47)</f>
        <v>3.8968758934859018</v>
      </c>
      <c r="AI47" s="29"/>
      <c r="AJ47" s="26" t="s">
        <v>21</v>
      </c>
      <c r="AK47" s="24">
        <v>10.083198441480011</v>
      </c>
      <c r="AL47" s="24">
        <v>2.6289962041541434E-3</v>
      </c>
      <c r="AM47" s="24">
        <v>15.922839926950683</v>
      </c>
      <c r="AN47" s="24">
        <v>3.7070286002022779</v>
      </c>
      <c r="AO47" s="24">
        <v>6.3281422183212355</v>
      </c>
      <c r="AP47" s="24">
        <v>0.4329767543474905</v>
      </c>
      <c r="AQ47" s="24">
        <v>13.043860228063281</v>
      </c>
      <c r="AR47" s="24">
        <v>1.0989348556902554</v>
      </c>
      <c r="AS47" s="24">
        <v>3.6015629736599593</v>
      </c>
      <c r="AT47" s="24">
        <v>0.30147019448007789</v>
      </c>
      <c r="AU47" s="24">
        <v>6.3374418858852071</v>
      </c>
      <c r="AV47" s="24">
        <v>0.45597540929049674</v>
      </c>
      <c r="AW47" s="26"/>
      <c r="AX47" s="26">
        <f>MAX(AK47:AV47)</f>
        <v>15.922839926950683</v>
      </c>
      <c r="AY47" s="60">
        <f>STDEV(AK47:AV47)</f>
        <v>5.3991655440437407</v>
      </c>
    </row>
    <row r="48" spans="1:51" s="14" customFormat="1" x14ac:dyDescent="0.35">
      <c r="A48" s="14" t="s">
        <v>111</v>
      </c>
      <c r="B48" s="14">
        <v>2.3704982731037889E-2</v>
      </c>
      <c r="C48" s="14">
        <v>0.17488907490633243</v>
      </c>
      <c r="D48" s="14">
        <v>3.8406668564076326E-4</v>
      </c>
      <c r="E48" s="14">
        <v>0.19990746489711397</v>
      </c>
      <c r="F48" s="14">
        <v>0.8735743807397115</v>
      </c>
      <c r="G48" s="15">
        <v>1.8883980310535377E-2</v>
      </c>
      <c r="H48" s="14">
        <f>HLOOKUP(H47,B47:G48,2)</f>
        <v>3.8406668564076326E-4</v>
      </c>
      <c r="I48" s="56">
        <f>I47*100/I46/100</f>
        <v>1.2917797385994327</v>
      </c>
      <c r="J48" s="14">
        <v>1.1105700384011295E-3</v>
      </c>
      <c r="K48" s="14">
        <v>1.2875106953957454E-2</v>
      </c>
      <c r="L48" s="14">
        <v>0.10662182083116979</v>
      </c>
      <c r="M48"/>
      <c r="N48" s="9"/>
      <c r="O48" s="30"/>
      <c r="U48" s="14">
        <f>HLOOKUP(U47,J47:L48,2)</f>
        <v>0.10662182083116979</v>
      </c>
      <c r="V48" s="61">
        <f>V47*100/V46/100</f>
        <v>0.60762174176408079</v>
      </c>
      <c r="W48" s="15"/>
      <c r="X48" s="15"/>
      <c r="Y48" s="14" t="s">
        <v>111</v>
      </c>
      <c r="Z48" s="16">
        <v>9.3863405520113914E-5</v>
      </c>
      <c r="AA48" s="16">
        <v>0.19516301533484642</v>
      </c>
      <c r="AB48" s="16">
        <v>0.63748542414968945</v>
      </c>
      <c r="AC48" s="16">
        <v>9.3715727347970429E-2</v>
      </c>
      <c r="AD48" s="43"/>
      <c r="AE48" s="16"/>
      <c r="AF48" s="16"/>
      <c r="AG48" s="16">
        <v>9.3863405520113914E-5</v>
      </c>
      <c r="AH48" s="56">
        <f>AH47*100/AH46/100</f>
        <v>1.3748536128382782</v>
      </c>
      <c r="AI48" s="43"/>
      <c r="AJ48" s="9" t="s">
        <v>111</v>
      </c>
      <c r="AK48" s="14">
        <v>2.1906536919981379E-5</v>
      </c>
      <c r="AL48" s="14">
        <v>0.94646415996498834</v>
      </c>
      <c r="AM48" s="14">
        <v>6.4435060864086818E-8</v>
      </c>
      <c r="AN48" s="14">
        <v>1.0918863460511703E-2</v>
      </c>
      <c r="AO48" s="14">
        <v>8.7224014480801187E-4</v>
      </c>
      <c r="AP48" s="14">
        <v>0.38971465749055145</v>
      </c>
      <c r="AQ48" s="14">
        <v>1.3077530976712743E-6</v>
      </c>
      <c r="AR48" s="14">
        <v>0.16987246106476855</v>
      </c>
      <c r="AS48" s="14">
        <v>1.2650241596007486E-2</v>
      </c>
      <c r="AT48" s="14">
        <v>0.4717795684619599</v>
      </c>
      <c r="AU48" s="14">
        <v>8.9542648659014692E-4</v>
      </c>
      <c r="AV48" s="14">
        <v>0.37598442455257652</v>
      </c>
      <c r="AW48" s="15"/>
      <c r="AX48" s="14">
        <f>HLOOKUP(AX47,AK47:AV48,2)</f>
        <v>0.37598442455257652</v>
      </c>
      <c r="AY48" s="61">
        <f>AY47*100/AY46/100</f>
        <v>1.0566560541642052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11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147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148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60</v>
      </c>
      <c r="C53">
        <v>59</v>
      </c>
      <c r="D53">
        <v>61</v>
      </c>
      <c r="E53">
        <v>166</v>
      </c>
      <c r="F53">
        <v>71</v>
      </c>
      <c r="G53">
        <v>70</v>
      </c>
      <c r="J53" s="9">
        <v>140</v>
      </c>
      <c r="K53" s="9">
        <v>140</v>
      </c>
      <c r="L53" s="9">
        <v>139</v>
      </c>
      <c r="N53" s="9"/>
      <c r="V53" s="9"/>
      <c r="W53" s="9"/>
      <c r="X53" s="9"/>
      <c r="Y53" s="31" t="s">
        <v>32</v>
      </c>
      <c r="Z53" s="11">
        <v>61</v>
      </c>
      <c r="AA53" s="11">
        <v>167</v>
      </c>
      <c r="AB53" s="11">
        <v>166</v>
      </c>
      <c r="AC53" s="11">
        <v>72</v>
      </c>
      <c r="AD53" s="9"/>
      <c r="AE53" s="9"/>
      <c r="AF53" s="9"/>
      <c r="AH53" s="11"/>
      <c r="AI53" s="11"/>
      <c r="AJ53" s="33" t="s">
        <v>32</v>
      </c>
      <c r="AK53" s="9">
        <v>138</v>
      </c>
      <c r="AL53" s="9">
        <v>140</v>
      </c>
      <c r="AM53" s="9">
        <v>140</v>
      </c>
      <c r="AN53" s="9">
        <v>140</v>
      </c>
      <c r="AO53" s="9">
        <v>139</v>
      </c>
      <c r="AP53" s="9">
        <v>140</v>
      </c>
      <c r="AQ53" s="9">
        <v>140</v>
      </c>
      <c r="AR53" s="9">
        <v>140</v>
      </c>
      <c r="AS53" s="9">
        <v>137</v>
      </c>
      <c r="AT53" s="9">
        <v>139</v>
      </c>
      <c r="AU53" s="9">
        <v>139</v>
      </c>
      <c r="AV53" s="9">
        <v>139</v>
      </c>
      <c r="AW53" s="9"/>
      <c r="AX53" s="9"/>
    </row>
    <row r="54" spans="1:51" ht="15.5" x14ac:dyDescent="0.35">
      <c r="A54" s="30" t="s">
        <v>33</v>
      </c>
      <c r="B54">
        <v>30</v>
      </c>
      <c r="C54">
        <v>30</v>
      </c>
      <c r="D54">
        <v>36</v>
      </c>
      <c r="E54">
        <v>84</v>
      </c>
      <c r="F54">
        <v>28</v>
      </c>
      <c r="G54">
        <v>38</v>
      </c>
      <c r="I54" s="24">
        <f>AVERAGE(B55:G55)</f>
        <v>50.698099118719995</v>
      </c>
      <c r="J54" s="9">
        <v>62</v>
      </c>
      <c r="K54" s="9">
        <v>63</v>
      </c>
      <c r="L54" s="9">
        <v>71</v>
      </c>
      <c r="N54" s="9"/>
      <c r="V54" s="55">
        <f>AVERAGE(J55:S55)</f>
        <v>46.788283658787257</v>
      </c>
      <c r="W54" s="9"/>
      <c r="X54" s="9"/>
      <c r="Y54" s="31" t="s">
        <v>33</v>
      </c>
      <c r="Z54" s="11">
        <v>33</v>
      </c>
      <c r="AA54" s="11">
        <v>80</v>
      </c>
      <c r="AB54" s="11">
        <v>91</v>
      </c>
      <c r="AC54" s="11">
        <v>44</v>
      </c>
      <c r="AD54" s="9"/>
      <c r="AE54" s="9"/>
      <c r="AF54" s="9"/>
      <c r="AH54" s="42">
        <f>AVERAGE(Z55:AF55)</f>
        <v>54.483235123012257</v>
      </c>
      <c r="AI54" s="11"/>
      <c r="AJ54" s="33" t="s">
        <v>33</v>
      </c>
      <c r="AK54" s="9">
        <v>60</v>
      </c>
      <c r="AL54" s="9">
        <v>73</v>
      </c>
      <c r="AM54" s="9">
        <v>61</v>
      </c>
      <c r="AN54" s="9">
        <v>60</v>
      </c>
      <c r="AO54" s="9">
        <v>60</v>
      </c>
      <c r="AP54" s="9">
        <v>78</v>
      </c>
      <c r="AQ54" s="9">
        <v>60</v>
      </c>
      <c r="AR54" s="9">
        <v>65</v>
      </c>
      <c r="AS54" s="9">
        <v>67</v>
      </c>
      <c r="AT54" s="9">
        <v>61</v>
      </c>
      <c r="AU54" s="9">
        <v>76</v>
      </c>
      <c r="AV54" s="9">
        <v>69</v>
      </c>
      <c r="AW54" s="9"/>
      <c r="AX54" s="9"/>
      <c r="AY54" s="55">
        <f>AVERAGE(AK55:AV55)</f>
        <v>47.276808783738751</v>
      </c>
    </row>
    <row r="55" spans="1:51" s="24" customFormat="1" ht="15.5" x14ac:dyDescent="0.35">
      <c r="A55" s="34" t="s">
        <v>34</v>
      </c>
      <c r="B55" s="24">
        <v>50</v>
      </c>
      <c r="C55" s="24">
        <v>50.847457627118644</v>
      </c>
      <c r="D55" s="24">
        <v>59.016393442622949</v>
      </c>
      <c r="E55" s="24">
        <v>50.602409638554214</v>
      </c>
      <c r="F55" s="24">
        <v>39.436619718309856</v>
      </c>
      <c r="G55" s="24">
        <v>54.285714285714285</v>
      </c>
      <c r="H55" s="25">
        <f>MAX(B55:G55)</f>
        <v>59.016393442622949</v>
      </c>
      <c r="I55" s="29">
        <f>STDEV(B55:G55)</f>
        <v>6.4715489359439289</v>
      </c>
      <c r="J55" s="24">
        <v>44.285714285714285</v>
      </c>
      <c r="K55" s="24">
        <v>45</v>
      </c>
      <c r="L55" s="24">
        <v>51.079136690647481</v>
      </c>
      <c r="U55" s="25">
        <f>MAX(J55:S55)</f>
        <v>51.079136690647481</v>
      </c>
      <c r="V55" s="60">
        <f>STDEV(J55:S55)</f>
        <v>3.7331107438939219</v>
      </c>
      <c r="Y55" s="34" t="s">
        <v>34</v>
      </c>
      <c r="Z55" s="24">
        <v>54.098360655737707</v>
      </c>
      <c r="AA55" s="24">
        <v>47.904191616766468</v>
      </c>
      <c r="AB55" s="24">
        <v>54.819277108433738</v>
      </c>
      <c r="AC55" s="24">
        <v>61.111111111111114</v>
      </c>
      <c r="AG55" s="25">
        <f>MAX(Z55:AF55)</f>
        <v>61.111111111111114</v>
      </c>
      <c r="AH55" s="29">
        <f>STDEV(Z55:AF55)</f>
        <v>5.399802655104418</v>
      </c>
      <c r="AJ55" s="34" t="s">
        <v>34</v>
      </c>
      <c r="AK55" s="24">
        <v>43.478260869565219</v>
      </c>
      <c r="AL55" s="24">
        <v>52.142857142857146</v>
      </c>
      <c r="AM55" s="24">
        <v>43.571428571428569</v>
      </c>
      <c r="AN55" s="24">
        <v>42.857142857142854</v>
      </c>
      <c r="AO55" s="24">
        <v>43.165467625899282</v>
      </c>
      <c r="AP55" s="24">
        <v>55.714285714285715</v>
      </c>
      <c r="AQ55" s="24">
        <v>42.857142857142854</v>
      </c>
      <c r="AR55" s="24">
        <v>46.428571428571431</v>
      </c>
      <c r="AS55" s="24">
        <v>48.905109489051092</v>
      </c>
      <c r="AT55" s="24">
        <v>43.884892086330936</v>
      </c>
      <c r="AU55" s="24">
        <v>54.676258992805757</v>
      </c>
      <c r="AV55" s="24">
        <v>49.640287769784173</v>
      </c>
      <c r="AX55" s="26">
        <f>MAX(AK55:AV55)</f>
        <v>55.714285714285715</v>
      </c>
      <c r="AY55" s="60">
        <f>STDEV(AK55:AV55)</f>
        <v>4.8073063453279037</v>
      </c>
    </row>
    <row r="56" spans="1:51" x14ac:dyDescent="0.35">
      <c r="A56" t="s">
        <v>119</v>
      </c>
      <c r="B56" s="52" t="str">
        <f t="shared" ref="B56:G56" si="0">IF(B55&lt;(50+(1.654*50)/SQRT(B53)),"n.s.","")</f>
        <v>n.s.</v>
      </c>
      <c r="C56" s="52" t="str">
        <f t="shared" si="0"/>
        <v>n.s.</v>
      </c>
      <c r="D56" s="52" t="str">
        <f t="shared" si="0"/>
        <v>n.s.</v>
      </c>
      <c r="E56" s="52" t="str">
        <f t="shared" si="0"/>
        <v>n.s.</v>
      </c>
      <c r="F56" s="52" t="str">
        <f t="shared" si="0"/>
        <v>n.s.</v>
      </c>
      <c r="G56" s="52" t="str">
        <f t="shared" si="0"/>
        <v>n.s.</v>
      </c>
      <c r="H56" s="14" t="str">
        <f>HLOOKUP(H55,B55:G56,2)</f>
        <v>n.s.</v>
      </c>
      <c r="I56" s="56">
        <f>I55*100/I54/100</f>
        <v>0.12764874913336435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7.9787298271472518E-2</v>
      </c>
      <c r="Y56" t="s">
        <v>118</v>
      </c>
      <c r="Z56" s="52" t="str">
        <f>IF(Z55&lt;(50+(1.654*50)/SQRT(Z53)),"n.s.","")</f>
        <v>n.s.</v>
      </c>
      <c r="AA56" s="52" t="str">
        <f>IF(AA55&lt;(50+(1.654*50)/SQRT(AA53)),"n.s.","")</f>
        <v>n.s.</v>
      </c>
      <c r="AB56" s="52" t="str">
        <f>IF(AB55&lt;(50+(1.654*50)/SQRT(AB53)),"n.s.","")</f>
        <v>n.s.</v>
      </c>
      <c r="AC56" s="52" t="str">
        <f>IF(AC55&lt;(50+(1.654*50)/SQRT(AC53)),"n.s.","")</f>
        <v/>
      </c>
      <c r="AG56" s="14" t="str">
        <f>HLOOKUP(AG55,Z55:AF56,2)</f>
        <v/>
      </c>
      <c r="AH56" s="56">
        <f>AH55*100/AH54/100</f>
        <v>9.910943509343273E-2</v>
      </c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125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W56" s="9"/>
      <c r="AX56" s="14" t="str">
        <f>HLOOKUP(AX55,AK55:AV56,2)</f>
        <v>n.s.</v>
      </c>
      <c r="AY56" s="61">
        <f>AY55*100/AY54/100</f>
        <v>0.10168423946121795</v>
      </c>
    </row>
    <row r="57" spans="1:51" ht="15.5" x14ac:dyDescent="0.35">
      <c r="J57" s="24">
        <v>55.714285714285715</v>
      </c>
      <c r="K57" s="24">
        <v>55</v>
      </c>
      <c r="L57" s="24">
        <v>48.920863309352519</v>
      </c>
      <c r="N57" s="9"/>
      <c r="T57" s="49"/>
      <c r="U57" s="47">
        <f>MAX(J57:S57)</f>
        <v>55.714285714285715</v>
      </c>
      <c r="V57" s="57">
        <f>AVERAGE(J57:S57)</f>
        <v>53.211716341212743</v>
      </c>
      <c r="AJ57" s="34" t="s">
        <v>127</v>
      </c>
      <c r="AK57" s="24">
        <v>56.521739130434781</v>
      </c>
      <c r="AL57" s="24">
        <v>47.857142857142854</v>
      </c>
      <c r="AM57" s="24">
        <v>56.428571428571431</v>
      </c>
      <c r="AN57" s="24">
        <v>57.142857142857146</v>
      </c>
      <c r="AO57" s="24">
        <v>56.834532374100718</v>
      </c>
      <c r="AP57" s="24">
        <v>44.285714285714285</v>
      </c>
      <c r="AQ57" s="24">
        <v>57.142857142857146</v>
      </c>
      <c r="AR57" s="24">
        <v>53.571428571428569</v>
      </c>
      <c r="AS57" s="24">
        <v>51.094890510948908</v>
      </c>
      <c r="AT57" s="24">
        <v>56.115107913669064</v>
      </c>
      <c r="AU57" s="24">
        <v>45.323741007194243</v>
      </c>
      <c r="AV57" s="24">
        <v>50.359712230215827</v>
      </c>
      <c r="AW57" s="9"/>
      <c r="AX57" s="47">
        <f>MAX(AK57:AV57)</f>
        <v>57.142857142857146</v>
      </c>
      <c r="AY57" s="57">
        <f>AVERAGE(AK57:AV57)</f>
        <v>52.723191216261249</v>
      </c>
    </row>
    <row r="58" spans="1:51" x14ac:dyDescent="0.35">
      <c r="J58" t="s">
        <v>125</v>
      </c>
      <c r="K58" t="s">
        <v>125</v>
      </c>
      <c r="L58" t="s">
        <v>125</v>
      </c>
      <c r="N58" s="9"/>
      <c r="T58" s="49"/>
      <c r="U58" s="48" t="str">
        <f>HLOOKUP(U57,J57:L58,2)</f>
        <v>n.s.</v>
      </c>
      <c r="V58" s="65">
        <f>STDEV(J57:S57)</f>
        <v>3.7331107438939219</v>
      </c>
      <c r="AJ58" s="11"/>
      <c r="AK58" t="s">
        <v>125</v>
      </c>
      <c r="AL58" t="s">
        <v>125</v>
      </c>
      <c r="AM58" t="s">
        <v>125</v>
      </c>
      <c r="AN58" t="s">
        <v>126</v>
      </c>
      <c r="AO58" t="s">
        <v>125</v>
      </c>
      <c r="AP58" t="s">
        <v>125</v>
      </c>
      <c r="AQ58" t="s">
        <v>126</v>
      </c>
      <c r="AR58" t="s">
        <v>125</v>
      </c>
      <c r="AS58" t="s">
        <v>125</v>
      </c>
      <c r="AT58" t="s">
        <v>125</v>
      </c>
      <c r="AU58" t="s">
        <v>125</v>
      </c>
      <c r="AV58" t="s">
        <v>125</v>
      </c>
      <c r="AW58" s="9"/>
      <c r="AX58" s="48" t="str">
        <f>HLOOKUP(AX57,AK57:AV58,2)</f>
        <v>n.s.</v>
      </c>
      <c r="AY58" s="65">
        <f>STDEV(AK57:AV57)</f>
        <v>4.8073063453279037</v>
      </c>
    </row>
    <row r="59" spans="1:51" x14ac:dyDescent="0.35">
      <c r="N59" s="9"/>
      <c r="O59" s="10"/>
      <c r="T59" s="49"/>
      <c r="U59" s="49"/>
      <c r="V59" s="66">
        <f>V58*100/V57/100</f>
        <v>7.0155804033004088E-2</v>
      </c>
      <c r="AJ59" s="11"/>
      <c r="AK59" s="11"/>
      <c r="AL59" s="11"/>
      <c r="AM59" s="11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49"/>
      <c r="AY59" s="66">
        <f>AY58*100/AY57/100</f>
        <v>9.1180109443853255E-2</v>
      </c>
    </row>
    <row r="60" spans="1:51" x14ac:dyDescent="0.35">
      <c r="A60" t="s">
        <v>40</v>
      </c>
      <c r="B60" t="s">
        <v>56</v>
      </c>
      <c r="D60" t="s">
        <v>102</v>
      </c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84">
        <v>-0.10850520314231864</v>
      </c>
      <c r="C64" s="14">
        <v>0.2215429449569048</v>
      </c>
      <c r="D64" s="14"/>
      <c r="E64" s="14">
        <v>0.86777605930896173</v>
      </c>
      <c r="F64" s="14"/>
      <c r="G64" s="14"/>
      <c r="H64" s="89">
        <f>MAX(B64:G64)</f>
        <v>0.86777605930896173</v>
      </c>
      <c r="J64" s="15">
        <v>-0.25564173438211585</v>
      </c>
      <c r="K64" s="15">
        <v>-0.10078619263522418</v>
      </c>
      <c r="L64" s="15">
        <v>-0.38368665763715043</v>
      </c>
      <c r="O64" s="10"/>
      <c r="V64" s="9"/>
      <c r="W64" s="9"/>
      <c r="X64" s="9"/>
      <c r="Y64" s="11" t="s">
        <v>19</v>
      </c>
      <c r="Z64" s="16">
        <v>0.11407609930405102</v>
      </c>
      <c r="AA64" s="16">
        <v>0.69741333436353159</v>
      </c>
      <c r="AB64" s="16">
        <v>0.61355960539708265</v>
      </c>
      <c r="AC64" s="16"/>
      <c r="AD64" s="11"/>
      <c r="AE64" s="11"/>
      <c r="AF64" s="11"/>
      <c r="AG64" s="89">
        <f>MAX(Z64:AF64)</f>
        <v>0.69741333436353159</v>
      </c>
      <c r="AH64" s="11"/>
      <c r="AI64" s="11"/>
      <c r="AJ64" s="9" t="s">
        <v>19</v>
      </c>
      <c r="AK64" s="15">
        <v>-0.25938653803812695</v>
      </c>
      <c r="AL64" s="15">
        <v>-8.1362878272589464E-2</v>
      </c>
      <c r="AM64" s="15">
        <v>-0.31552360480054353</v>
      </c>
      <c r="AN64" s="15">
        <v>-0.25564173438211585</v>
      </c>
      <c r="AO64" s="15">
        <v>-3.7850888914860083E-2</v>
      </c>
      <c r="AP64" s="15">
        <v>9.4879409285826676E-3</v>
      </c>
      <c r="AQ64" s="15">
        <v>-0.24641129178044319</v>
      </c>
      <c r="AR64" s="15">
        <v>-0.10078619263522418</v>
      </c>
      <c r="AS64" s="15">
        <v>-0.39686524224204173</v>
      </c>
      <c r="AT64" s="15">
        <v>-0.25423061161713095</v>
      </c>
      <c r="AU64" s="15">
        <v>-0.35760918331734903</v>
      </c>
      <c r="AV64" s="15">
        <v>-0.38368665763715043</v>
      </c>
      <c r="AW64" s="9"/>
      <c r="AX64" s="9"/>
    </row>
    <row r="65" spans="1:51" s="17" customFormat="1" ht="15.5" x14ac:dyDescent="0.35">
      <c r="A65" s="17" t="s">
        <v>20</v>
      </c>
      <c r="B65" s="18">
        <v>1.1773379108955834E-2</v>
      </c>
      <c r="C65" s="18">
        <v>4.9081276460178146E-2</v>
      </c>
      <c r="D65" s="18"/>
      <c r="E65" s="18">
        <v>0.75303528910979067</v>
      </c>
      <c r="F65" s="18"/>
      <c r="G65" s="18"/>
      <c r="I65" s="24">
        <f>AVERAGE(B66:G66)</f>
        <v>27.129664822630826</v>
      </c>
      <c r="J65" s="19">
        <v>6.535269635789627E-2</v>
      </c>
      <c r="K65" s="19">
        <v>1.0157856625904516E-2</v>
      </c>
      <c r="L65" s="19">
        <v>0.14721545124876789</v>
      </c>
      <c r="O65" s="20"/>
      <c r="V65" s="55">
        <f>AVERAGE(J66:S66)</f>
        <v>7.4242001410856231</v>
      </c>
      <c r="W65" s="21"/>
      <c r="X65" s="21"/>
      <c r="Y65" s="22" t="s">
        <v>20</v>
      </c>
      <c r="Z65" s="23">
        <v>1.301335643242771E-2</v>
      </c>
      <c r="AA65" s="23">
        <v>0.48638535894805912</v>
      </c>
      <c r="AB65" s="23">
        <v>0.37645538937502376</v>
      </c>
      <c r="AC65" s="23"/>
      <c r="AD65" s="22"/>
      <c r="AE65" s="22"/>
      <c r="AF65" s="22"/>
      <c r="AH65" s="42">
        <f>AVERAGE(Z66:AF66)</f>
        <v>29.195136825183692</v>
      </c>
      <c r="AI65" s="22"/>
      <c r="AJ65" s="21" t="s">
        <v>20</v>
      </c>
      <c r="AK65" s="19">
        <v>6.7281376115404676E-2</v>
      </c>
      <c r="AL65" s="19">
        <v>6.6199179608002106E-3</v>
      </c>
      <c r="AM65" s="19">
        <v>9.9555145186329574E-2</v>
      </c>
      <c r="AN65" s="19">
        <v>6.535269635789627E-2</v>
      </c>
      <c r="AO65" s="19">
        <v>1.4326897916450778E-3</v>
      </c>
      <c r="AP65" s="19">
        <v>9.0021023064274134E-5</v>
      </c>
      <c r="AQ65" s="19">
        <v>6.071852471690671E-2</v>
      </c>
      <c r="AR65" s="19">
        <v>1.0157856625904516E-2</v>
      </c>
      <c r="AS65" s="19">
        <v>0.15750202049983447</v>
      </c>
      <c r="AT65" s="19">
        <v>6.4633203883220483E-2</v>
      </c>
      <c r="AU65" s="19">
        <v>0.12788432799290134</v>
      </c>
      <c r="AV65" s="19">
        <v>0.14721545124876789</v>
      </c>
      <c r="AW65" s="21"/>
      <c r="AX65" s="21"/>
      <c r="AY65" s="55">
        <f>AVERAGE(AK66:AV66)</f>
        <v>6.7370269283556281</v>
      </c>
    </row>
    <row r="66" spans="1:51" s="25" customFormat="1" ht="15.5" x14ac:dyDescent="0.35">
      <c r="A66" s="24" t="s">
        <v>21</v>
      </c>
      <c r="B66" s="24">
        <v>1.1773379108955835</v>
      </c>
      <c r="C66" s="24">
        <v>4.9081276460178147</v>
      </c>
      <c r="D66" s="24"/>
      <c r="E66" s="24">
        <v>75.303528910979068</v>
      </c>
      <c r="F66" s="24"/>
      <c r="G66" s="24"/>
      <c r="H66" s="25">
        <f>MAX(B66:G66)</f>
        <v>75.303528910979068</v>
      </c>
      <c r="I66" s="29">
        <f>STDEV(B66:G66)</f>
        <v>41.761472482587465</v>
      </c>
      <c r="J66" s="24">
        <v>6.5352696357896267</v>
      </c>
      <c r="K66" s="24">
        <v>1.0157856625904516</v>
      </c>
      <c r="L66" s="24">
        <v>14.721545124876789</v>
      </c>
      <c r="N66" s="26"/>
      <c r="O66" s="27"/>
      <c r="U66" s="25">
        <f>MAX(J66:S66)</f>
        <v>14.721545124876789</v>
      </c>
      <c r="V66" s="60">
        <f>STDEV(J66:S66)</f>
        <v>6.8959849689473076</v>
      </c>
      <c r="W66" s="26"/>
      <c r="X66" s="26"/>
      <c r="Y66" s="29" t="s">
        <v>21</v>
      </c>
      <c r="Z66" s="24">
        <v>1.301335643242771</v>
      </c>
      <c r="AA66" s="24">
        <v>48.638535894805912</v>
      </c>
      <c r="AB66" s="24">
        <v>37.64553893750238</v>
      </c>
      <c r="AC66" s="24"/>
      <c r="AD66" s="28"/>
      <c r="AE66" s="29"/>
      <c r="AF66" s="29"/>
      <c r="AG66" s="25">
        <f>MAX(Z66:AF66)</f>
        <v>48.638535894805912</v>
      </c>
      <c r="AH66" s="29">
        <f>STDEV(Z66:AF66)</f>
        <v>24.774172111476442</v>
      </c>
      <c r="AI66" s="29"/>
      <c r="AJ66" s="26" t="s">
        <v>21</v>
      </c>
      <c r="AK66" s="24">
        <v>6.7281376115404674</v>
      </c>
      <c r="AL66" s="24">
        <v>0.66199179608002101</v>
      </c>
      <c r="AM66" s="24">
        <v>9.9555145186329579</v>
      </c>
      <c r="AN66" s="24">
        <v>6.5352696357896267</v>
      </c>
      <c r="AO66" s="24">
        <v>0.14326897916450779</v>
      </c>
      <c r="AP66" s="24">
        <v>9.0021023064274126E-3</v>
      </c>
      <c r="AQ66" s="24">
        <v>6.0718524716906712</v>
      </c>
      <c r="AR66" s="24">
        <v>1.0157856625904516</v>
      </c>
      <c r="AS66" s="24">
        <v>15.750202049983447</v>
      </c>
      <c r="AT66" s="24">
        <v>6.4633203883220487</v>
      </c>
      <c r="AU66" s="24">
        <v>12.788432799290133</v>
      </c>
      <c r="AV66" s="24">
        <v>14.721545124876789</v>
      </c>
      <c r="AW66" s="26"/>
      <c r="AX66" s="26">
        <f>MAX(AK66:AV66)</f>
        <v>15.750202049983447</v>
      </c>
      <c r="AY66" s="60">
        <f>STDEV(AK66:AV66)</f>
        <v>5.6480793579612261</v>
      </c>
    </row>
    <row r="67" spans="1:51" s="14" customFormat="1" x14ac:dyDescent="0.35">
      <c r="A67" s="14" t="s">
        <v>111</v>
      </c>
      <c r="B67" s="14">
        <v>0.43037776057431665</v>
      </c>
      <c r="C67" s="14">
        <v>0.1040478136813426</v>
      </c>
      <c r="E67" s="14">
        <v>1.0037308079787751E-17</v>
      </c>
      <c r="G67" s="15"/>
      <c r="H67" s="14">
        <f>HLOOKUP(H66,B66:G67,2)</f>
        <v>1.0037308079787751E-17</v>
      </c>
      <c r="I67" s="56">
        <f>I66*100/I65/100</f>
        <v>1.5393287294781168</v>
      </c>
      <c r="J67" s="14">
        <v>3.6800500605985817E-2</v>
      </c>
      <c r="K67" s="14">
        <v>0.41707011947586281</v>
      </c>
      <c r="L67" s="14">
        <v>1.4717604056887449E-3</v>
      </c>
      <c r="M67"/>
      <c r="N67" s="9"/>
      <c r="O67" s="30"/>
      <c r="U67" s="14">
        <f>HLOOKUP(U66,J66:L67,2)</f>
        <v>1.4717604056887449E-3</v>
      </c>
      <c r="V67" s="61">
        <f>V66*100/V65/100</f>
        <v>0.92885224507685804</v>
      </c>
      <c r="W67" s="15"/>
      <c r="X67" s="15"/>
      <c r="Y67" s="14" t="s">
        <v>111</v>
      </c>
      <c r="Z67" s="16">
        <v>0.40250761197319873</v>
      </c>
      <c r="AA67" s="16">
        <v>3.2973836012776032E-9</v>
      </c>
      <c r="AB67" s="16">
        <v>4.9574713250064936E-7</v>
      </c>
      <c r="AC67" s="16"/>
      <c r="AD67" s="43"/>
      <c r="AE67" s="16"/>
      <c r="AF67" s="16"/>
      <c r="AG67" s="14">
        <f>HLOOKUP(AG66,AA66:AF67,2)</f>
        <v>3.2973836012776032E-9</v>
      </c>
      <c r="AH67" s="56">
        <f>AH66*100/AH65/100</f>
        <v>0.84857187893383212</v>
      </c>
      <c r="AI67" s="43"/>
      <c r="AJ67" s="9" t="s">
        <v>111</v>
      </c>
      <c r="AK67" s="14">
        <v>5.3548095765685227E-2</v>
      </c>
      <c r="AL67" s="14">
        <v>0.55483928049441922</v>
      </c>
      <c r="AM67" s="14">
        <v>1.7847534989643934E-2</v>
      </c>
      <c r="AN67" s="14">
        <v>5.7219390388374321E-2</v>
      </c>
      <c r="AO67" s="14">
        <v>0.7838076498767268</v>
      </c>
      <c r="AP67" s="14">
        <v>0.94571245881511701</v>
      </c>
      <c r="AQ67" s="14">
        <v>6.974901513826634E-2</v>
      </c>
      <c r="AR67" s="14">
        <v>0.46407722330695567</v>
      </c>
      <c r="AS67" s="14">
        <v>2.4592474994110046E-3</v>
      </c>
      <c r="AT67" s="14">
        <v>6.1065291644734204E-2</v>
      </c>
      <c r="AU67" s="14">
        <v>6.8127838289469148E-3</v>
      </c>
      <c r="AV67" s="14">
        <v>3.510301483424425E-3</v>
      </c>
      <c r="AW67" s="15"/>
      <c r="AX67" s="14">
        <f>HLOOKUP(AX66,AK66:AV67,2)</f>
        <v>2.4592474994110046E-3</v>
      </c>
      <c r="AY67" s="61">
        <f>AY66*100/AY65/100</f>
        <v>0.83836377945721052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147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148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42</v>
      </c>
      <c r="C72">
        <v>43</v>
      </c>
      <c r="E72">
        <v>53</v>
      </c>
      <c r="J72" s="9">
        <v>55</v>
      </c>
      <c r="K72" s="9">
        <v>54</v>
      </c>
      <c r="L72" s="9">
        <v>55</v>
      </c>
      <c r="N72" s="9"/>
      <c r="V72" s="9"/>
      <c r="W72" s="9"/>
      <c r="X72" s="9"/>
      <c r="Y72" s="31" t="s">
        <v>32</v>
      </c>
      <c r="Z72" s="11">
        <v>43</v>
      </c>
      <c r="AA72" s="11">
        <v>53</v>
      </c>
      <c r="AB72" s="11">
        <v>54</v>
      </c>
      <c r="AC72" s="11"/>
      <c r="AD72" s="9"/>
      <c r="AE72" s="9"/>
      <c r="AF72" s="9"/>
      <c r="AH72" s="11"/>
      <c r="AI72" s="11"/>
      <c r="AJ72" s="33" t="s">
        <v>32</v>
      </c>
      <c r="AK72" s="9">
        <v>55</v>
      </c>
      <c r="AL72" s="9">
        <v>54</v>
      </c>
      <c r="AM72" s="9">
        <v>55</v>
      </c>
      <c r="AN72" s="9">
        <v>55</v>
      </c>
      <c r="AO72" s="9">
        <v>54</v>
      </c>
      <c r="AP72" s="9">
        <v>53</v>
      </c>
      <c r="AQ72" s="9">
        <v>54</v>
      </c>
      <c r="AR72" s="9">
        <v>54</v>
      </c>
      <c r="AS72" s="9">
        <v>55</v>
      </c>
      <c r="AT72" s="9">
        <v>54</v>
      </c>
      <c r="AU72" s="9">
        <v>55</v>
      </c>
      <c r="AV72" s="9">
        <v>55</v>
      </c>
      <c r="AW72" s="9"/>
      <c r="AX72" s="9"/>
    </row>
    <row r="73" spans="1:51" ht="15.5" x14ac:dyDescent="0.35">
      <c r="A73" s="30" t="s">
        <v>33</v>
      </c>
      <c r="B73">
        <v>24</v>
      </c>
      <c r="C73">
        <v>30</v>
      </c>
      <c r="E73">
        <v>39</v>
      </c>
      <c r="I73" s="24">
        <f>AVERAGE(B74:G74)</f>
        <v>66.83173488789987</v>
      </c>
      <c r="J73" s="9">
        <v>29</v>
      </c>
      <c r="K73" s="9">
        <v>30</v>
      </c>
      <c r="L73" s="9">
        <v>27</v>
      </c>
      <c r="N73" s="9"/>
      <c r="V73" s="55">
        <f>AVERAGE(J74:S74)</f>
        <v>52.457912457912464</v>
      </c>
      <c r="W73" s="9"/>
      <c r="X73" s="9"/>
      <c r="Y73" s="31" t="s">
        <v>33</v>
      </c>
      <c r="Z73" s="11">
        <v>30</v>
      </c>
      <c r="AA73" s="11">
        <v>35</v>
      </c>
      <c r="AB73" s="11">
        <v>44</v>
      </c>
      <c r="AC73" s="11"/>
      <c r="AD73" s="9"/>
      <c r="AE73" s="9"/>
      <c r="AF73" s="9"/>
      <c r="AH73" s="42">
        <f>AVERAGE(Z74:AF74)</f>
        <v>72.428886397001065</v>
      </c>
      <c r="AI73" s="11"/>
      <c r="AJ73" s="33" t="s">
        <v>33</v>
      </c>
      <c r="AK73" s="9">
        <v>27</v>
      </c>
      <c r="AL73" s="9">
        <v>30</v>
      </c>
      <c r="AM73" s="9">
        <v>27</v>
      </c>
      <c r="AN73" s="9">
        <v>29</v>
      </c>
      <c r="AO73" s="9">
        <v>32</v>
      </c>
      <c r="AP73" s="9">
        <v>25</v>
      </c>
      <c r="AQ73" s="9">
        <v>30</v>
      </c>
      <c r="AR73" s="9">
        <v>30</v>
      </c>
      <c r="AS73" s="9">
        <v>25</v>
      </c>
      <c r="AT73" s="9">
        <v>27</v>
      </c>
      <c r="AU73" s="9">
        <v>27</v>
      </c>
      <c r="AV73" s="9">
        <v>27</v>
      </c>
      <c r="AW73" s="9"/>
      <c r="AX73" s="9"/>
      <c r="AY73" s="55">
        <f>AVERAGE(AK74:AV74)</f>
        <v>51.470099316011272</v>
      </c>
    </row>
    <row r="74" spans="1:51" s="24" customFormat="1" ht="15.5" x14ac:dyDescent="0.35">
      <c r="A74" s="34" t="s">
        <v>34</v>
      </c>
      <c r="B74" s="24">
        <v>57.142857142857146</v>
      </c>
      <c r="C74" s="24">
        <v>69.767441860465112</v>
      </c>
      <c r="E74" s="24">
        <v>73.584905660377359</v>
      </c>
      <c r="H74" s="25">
        <f>MAX(B74:G74)</f>
        <v>73.584905660377359</v>
      </c>
      <c r="I74" s="29">
        <f>STDEV(B74:G74)</f>
        <v>8.6051741083314663</v>
      </c>
      <c r="J74" s="24">
        <v>52.727272727272727</v>
      </c>
      <c r="K74" s="24">
        <v>55.555555555555557</v>
      </c>
      <c r="L74" s="24">
        <v>49.090909090909093</v>
      </c>
      <c r="U74" s="25">
        <f>MAX(J74:S74)</f>
        <v>55.555555555555557</v>
      </c>
      <c r="V74" s="60">
        <f>STDEV(J74:S74)</f>
        <v>3.2407298088931884</v>
      </c>
      <c r="Y74" s="34" t="s">
        <v>34</v>
      </c>
      <c r="Z74" s="24">
        <v>69.767441860465112</v>
      </c>
      <c r="AA74" s="24">
        <v>66.037735849056602</v>
      </c>
      <c r="AB74" s="24">
        <v>81.481481481481481</v>
      </c>
      <c r="AG74" s="25">
        <f>MAX(Z74:AF74)</f>
        <v>81.481481481481481</v>
      </c>
      <c r="AH74" s="29">
        <f>STDEV(Z74:AF74)</f>
        <v>8.0585225107058829</v>
      </c>
      <c r="AJ74" s="34" t="s">
        <v>34</v>
      </c>
      <c r="AK74" s="24">
        <v>49.090909090909093</v>
      </c>
      <c r="AL74" s="24">
        <v>55.555555555555557</v>
      </c>
      <c r="AM74" s="24">
        <v>49.090909090909093</v>
      </c>
      <c r="AN74" s="24">
        <v>52.727272727272727</v>
      </c>
      <c r="AO74" s="24">
        <v>59.25925925925926</v>
      </c>
      <c r="AP74" s="24">
        <v>47.169811320754718</v>
      </c>
      <c r="AQ74" s="24">
        <v>55.555555555555557</v>
      </c>
      <c r="AR74" s="24">
        <v>55.555555555555557</v>
      </c>
      <c r="AS74" s="24">
        <v>45.454545454545453</v>
      </c>
      <c r="AT74" s="24">
        <v>50</v>
      </c>
      <c r="AU74" s="24">
        <v>49.090909090909093</v>
      </c>
      <c r="AV74" s="24">
        <v>49.090909090909093</v>
      </c>
      <c r="AX74" s="26">
        <f>MAX(AK74:AV74)</f>
        <v>59.25925925925926</v>
      </c>
      <c r="AY74" s="60">
        <f>STDEV(AK74:AV74)</f>
        <v>4.1757644621112471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/>
      </c>
      <c r="D75" s="52"/>
      <c r="E75" s="52" t="str">
        <f>IF(E74&lt;(50+(1.654*50)/SQRT(E72)),"n.s.","")</f>
        <v/>
      </c>
      <c r="H75" s="14" t="str">
        <f>HLOOKUP(H74,B74:G75,2)</f>
        <v/>
      </c>
      <c r="I75" s="56">
        <f>I74*100/I73/100</f>
        <v>0.12875880182918109</v>
      </c>
      <c r="J75" s="52" t="s">
        <v>125</v>
      </c>
      <c r="K75" s="52" t="s">
        <v>125</v>
      </c>
      <c r="L75" s="52" t="s">
        <v>125</v>
      </c>
      <c r="N75" s="9"/>
      <c r="U75" s="14" t="str">
        <f>HLOOKUP(U74,J74:L75,2)</f>
        <v>n.s.</v>
      </c>
      <c r="V75" s="61">
        <f>V74*100/V73/100</f>
        <v>6.1777712018053717E-2</v>
      </c>
      <c r="Y75" t="s">
        <v>118</v>
      </c>
      <c r="Z75" s="52" t="str">
        <f>IF(Z74&lt;(50+(1.654*50)/SQRT(Z72)),"n.s.","")</f>
        <v/>
      </c>
      <c r="AA75" s="52" t="str">
        <f>IF(AA74&lt;(50+(1.654*50)/SQRT(AA72)),"n.s.","")</f>
        <v/>
      </c>
      <c r="AB75" s="52" t="str">
        <f>IF(AB74&lt;(50+(1.654*50)/SQRT(AB72)),"n.s.","")</f>
        <v/>
      </c>
      <c r="AG75" s="14" t="str">
        <f>HLOOKUP(AG74,Z74:AF75,2)</f>
        <v/>
      </c>
      <c r="AH75" s="56">
        <f>AH74*100/AH73/100</f>
        <v>0.11126116818274799</v>
      </c>
      <c r="AJ75" s="11"/>
      <c r="AK75" s="52" t="s">
        <v>125</v>
      </c>
      <c r="AL75" s="52" t="s">
        <v>125</v>
      </c>
      <c r="AM75" s="52" t="s">
        <v>125</v>
      </c>
      <c r="AN75" s="52" t="s">
        <v>125</v>
      </c>
      <c r="AO75" s="52" t="s">
        <v>125</v>
      </c>
      <c r="AP75" s="52" t="s">
        <v>125</v>
      </c>
      <c r="AQ75" s="52" t="s">
        <v>125</v>
      </c>
      <c r="AR75" s="52" t="s">
        <v>125</v>
      </c>
      <c r="AS75" s="52" t="s">
        <v>125</v>
      </c>
      <c r="AT75" s="52" t="s">
        <v>125</v>
      </c>
      <c r="AU75" s="52" t="s">
        <v>125</v>
      </c>
      <c r="AV75" s="52" t="s">
        <v>125</v>
      </c>
      <c r="AW75" s="9"/>
      <c r="AX75" s="14" t="str">
        <f>HLOOKUP(AX74,AK74:AV75,2)</f>
        <v>n.s.</v>
      </c>
      <c r="AY75" s="61">
        <f>AY74*100/AY73/100</f>
        <v>8.1129908774282361E-2</v>
      </c>
    </row>
    <row r="76" spans="1:51" ht="15.5" x14ac:dyDescent="0.35">
      <c r="J76" s="24">
        <v>47.272727272727273</v>
      </c>
      <c r="K76" s="24">
        <v>44.444444444444443</v>
      </c>
      <c r="L76" s="24">
        <v>50.909090909090907</v>
      </c>
      <c r="N76" s="9"/>
      <c r="T76" s="49"/>
      <c r="U76" s="47">
        <f>MAX(J76:S76)</f>
        <v>50.909090909090907</v>
      </c>
      <c r="V76" s="57">
        <f>AVERAGE(J76:S76)</f>
        <v>47.542087542087536</v>
      </c>
      <c r="AJ76" s="34" t="s">
        <v>127</v>
      </c>
      <c r="AK76" s="24">
        <v>50.909090909090907</v>
      </c>
      <c r="AL76" s="24">
        <v>44.444444444444443</v>
      </c>
      <c r="AM76" s="24">
        <v>50.909090909090907</v>
      </c>
      <c r="AN76" s="24">
        <v>47.272727272727273</v>
      </c>
      <c r="AO76" s="24">
        <v>40.74074074074074</v>
      </c>
      <c r="AP76" s="24">
        <v>52.830188679245282</v>
      </c>
      <c r="AQ76" s="24">
        <v>44.444444444444443</v>
      </c>
      <c r="AR76" s="24">
        <v>44.444444444444443</v>
      </c>
      <c r="AS76" s="24">
        <v>54.545454545454547</v>
      </c>
      <c r="AT76" s="24">
        <v>50</v>
      </c>
      <c r="AU76" s="24">
        <v>50.909090909090907</v>
      </c>
      <c r="AV76" s="24">
        <v>50.909090909090907</v>
      </c>
      <c r="AW76" s="9"/>
      <c r="AX76" s="47">
        <f>MAX(AK76:AV76)</f>
        <v>54.545454545454547</v>
      </c>
      <c r="AY76" s="57">
        <f>AVERAGE(AK76:AV76)</f>
        <v>48.529900683988735</v>
      </c>
    </row>
    <row r="77" spans="1:51" x14ac:dyDescent="0.35">
      <c r="J77" t="s">
        <v>125</v>
      </c>
      <c r="K77" t="s">
        <v>125</v>
      </c>
      <c r="L77" t="s">
        <v>125</v>
      </c>
      <c r="N77" s="9"/>
      <c r="T77" s="49"/>
      <c r="U77" s="48" t="str">
        <f>HLOOKUP(U76,J76:L77,2)</f>
        <v>n.s.</v>
      </c>
      <c r="V77" s="65">
        <f>STDEV(J76:S76)</f>
        <v>3.2407298088931884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125</v>
      </c>
      <c r="AT77" t="s">
        <v>125</v>
      </c>
      <c r="AU77" t="s">
        <v>125</v>
      </c>
      <c r="AV77" t="s">
        <v>125</v>
      </c>
      <c r="AW77" s="9"/>
      <c r="AX77" s="48" t="str">
        <f>HLOOKUP(AX76,AK76:AV77,2)</f>
        <v>n.s.</v>
      </c>
      <c r="AY77" s="65">
        <f>STDEV(AK76:AV76)</f>
        <v>4.1757644621112471</v>
      </c>
    </row>
    <row r="78" spans="1:51" x14ac:dyDescent="0.35">
      <c r="N78" s="9"/>
      <c r="O78" s="10"/>
      <c r="T78" s="49"/>
      <c r="U78" s="49"/>
      <c r="V78" s="66">
        <f>V77*100/V76/100</f>
        <v>6.8165492439183933E-2</v>
      </c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49"/>
      <c r="AY78" s="66">
        <f>AY77*100/AY76/100</f>
        <v>8.6045188703403622E-2</v>
      </c>
    </row>
    <row r="79" spans="1:51" x14ac:dyDescent="0.35">
      <c r="N79" s="9"/>
      <c r="O79" s="10"/>
      <c r="V79" s="9"/>
    </row>
  </sheetData>
  <conditionalFormatting sqref="A9:G9 A17:G17 W17:AF17 W9:Y9 AZ9:XFD9 AZ17:XFD17 AI9 AI17 AB9:AF9">
    <cfRule type="dataBar" priority="3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{FB83F244-41F3-4CA8-86A4-840BF7BB027F}</x14:id>
        </ext>
      </extLst>
    </cfRule>
  </conditionalFormatting>
  <conditionalFormatting sqref="A28:G28 A36:G36 W36:AF36 W28:X28 AZ28:XFD28 AZ36:XFD36 AI28 Z28:AF28 AI36">
    <cfRule type="dataBar" priority="3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{BBFE3BDF-8B53-4185-8D9B-C049284C954C}</x14:id>
        </ext>
      </extLst>
    </cfRule>
  </conditionalFormatting>
  <conditionalFormatting sqref="A47:G47 A55:G55 AZ47:XFD47 AZ55:XFD55 AI47 AI55 Z47:AF47 W55:AF55 W47:X47">
    <cfRule type="dataBar" priority="3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{07F786EB-4167-4C2D-89C8-4CC7FD564F9C}</x14:id>
        </ext>
      </extLst>
    </cfRule>
  </conditionalFormatting>
  <conditionalFormatting sqref="A66:G66 A74:G74 W74:AF74 W66:X66 AZ66:XFD66 AZ74:XFD74 AI66 AI74 Z66:AF66">
    <cfRule type="dataBar" priority="3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{0336BAA9-76DA-4B0D-BB44-389F8ACF34C3}</x14:id>
        </ext>
      </extLst>
    </cfRule>
  </conditionalFormatting>
  <conditionalFormatting sqref="H9 H17">
    <cfRule type="dataBar" priority="3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{AA2EAEA0-2D4C-45E5-8ACA-81FE5A755D92}</x14:id>
        </ext>
      </extLst>
    </cfRule>
  </conditionalFormatting>
  <conditionalFormatting sqref="H28">
    <cfRule type="dataBar" priority="3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{F7E1CF59-AEF8-4F9E-994A-94F55207C5F6}</x14:id>
        </ext>
      </extLst>
    </cfRule>
  </conditionalFormatting>
  <conditionalFormatting sqref="H36">
    <cfRule type="dataBar" priority="3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{D73048F2-5C5A-48A2-BE98-215C46DAB8DC}</x14:id>
        </ext>
      </extLst>
    </cfRule>
  </conditionalFormatting>
  <conditionalFormatting sqref="AG28">
    <cfRule type="dataBar" priority="3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{C23CDA0C-495D-4282-94E0-A0841316F76C}</x14:id>
        </ext>
      </extLst>
    </cfRule>
  </conditionalFormatting>
  <conditionalFormatting sqref="AG17">
    <cfRule type="dataBar" priority="3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{6FF94C0A-942F-4142-A8BD-DCEB5E4F9460}</x14:id>
        </ext>
      </extLst>
    </cfRule>
  </conditionalFormatting>
  <conditionalFormatting sqref="AG36">
    <cfRule type="dataBar" priority="3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{55F2ACC5-C1BE-4503-AAA6-F6B5D1B06003}</x14:id>
        </ext>
      </extLst>
    </cfRule>
  </conditionalFormatting>
  <conditionalFormatting sqref="AG47">
    <cfRule type="dataBar" priority="3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{09E19288-B395-4556-9779-519EEBD0378F}</x14:id>
        </ext>
      </extLst>
    </cfRule>
  </conditionalFormatting>
  <conditionalFormatting sqref="AG55">
    <cfRule type="dataBar" priority="3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{79142246-3F48-4067-9315-D3DD6A46DF49}</x14:id>
        </ext>
      </extLst>
    </cfRule>
  </conditionalFormatting>
  <conditionalFormatting sqref="AG66">
    <cfRule type="dataBar" priority="3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{7587609A-2926-4555-914E-94A6004E174B}</x14:id>
        </ext>
      </extLst>
    </cfRule>
  </conditionalFormatting>
  <conditionalFormatting sqref="AG74">
    <cfRule type="dataBar" priority="3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{551BC7E7-4437-46D4-AC59-926E2BF42EBE}</x14:id>
        </ext>
      </extLst>
    </cfRule>
  </conditionalFormatting>
  <conditionalFormatting sqref="Y28">
    <cfRule type="dataBar" priority="3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{3C661975-6710-4F49-820A-876A33AD2B12}</x14:id>
        </ext>
      </extLst>
    </cfRule>
  </conditionalFormatting>
  <conditionalFormatting sqref="Y47">
    <cfRule type="dataBar" priority="3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{697AB6CF-88EF-4E11-BE05-2CB2A9470D52}</x14:id>
        </ext>
      </extLst>
    </cfRule>
  </conditionalFormatting>
  <conditionalFormatting sqref="Y66">
    <cfRule type="dataBar" priority="3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{B01A8460-9C36-4A5D-A349-3ED13B6866D1}</x14:id>
        </ext>
      </extLst>
    </cfRule>
  </conditionalFormatting>
  <conditionalFormatting sqref="B10">
    <cfRule type="cellIs" dxfId="1394" priority="312" operator="greaterThan">
      <formula>0.05</formula>
    </cfRule>
  </conditionalFormatting>
  <conditionalFormatting sqref="H10">
    <cfRule type="cellIs" dxfId="1393" priority="310" operator="greaterThan">
      <formula>0.05</formula>
    </cfRule>
  </conditionalFormatting>
  <conditionalFormatting sqref="AG10">
    <cfRule type="cellIs" dxfId="1392" priority="309" operator="greaterThan">
      <formula>0.05</formula>
    </cfRule>
  </conditionalFormatting>
  <conditionalFormatting sqref="AG9">
    <cfRule type="dataBar" priority="3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{8B61A9A0-FA3D-4DA2-BB07-70F33CE21B23}</x14:id>
        </ext>
      </extLst>
    </cfRule>
  </conditionalFormatting>
  <conditionalFormatting sqref="Z10:AA10">
    <cfRule type="cellIs" dxfId="1391" priority="307" operator="greaterThan">
      <formula>0.05</formula>
    </cfRule>
  </conditionalFormatting>
  <conditionalFormatting sqref="A29:G29 W29:AF29 AI29 AZ29:XFD29">
    <cfRule type="cellIs" dxfId="1390" priority="306" operator="greaterThan">
      <formula>0.05</formula>
    </cfRule>
  </conditionalFormatting>
  <conditionalFormatting sqref="H29">
    <cfRule type="cellIs" dxfId="1389" priority="305" operator="greaterThan">
      <formula>0.05</formula>
    </cfRule>
  </conditionalFormatting>
  <conditionalFormatting sqref="AG29">
    <cfRule type="cellIs" dxfId="1388" priority="304" operator="greaterThan">
      <formula>0.05</formula>
    </cfRule>
  </conditionalFormatting>
  <conditionalFormatting sqref="A48:G48 AI48 W48:AF48 AZ48:XFD48">
    <cfRule type="cellIs" dxfId="1387" priority="303" operator="greaterThan">
      <formula>0.05</formula>
    </cfRule>
  </conditionalFormatting>
  <conditionalFormatting sqref="H47">
    <cfRule type="dataBar" priority="2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{6FC77F05-5119-439F-A4F0-61C468F0EAF9}</x14:id>
        </ext>
      </extLst>
    </cfRule>
  </conditionalFormatting>
  <conditionalFormatting sqref="H55">
    <cfRule type="dataBar" priority="2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{57BFC8C3-D6F8-4553-967C-082223F44B0A}</x14:id>
        </ext>
      </extLst>
    </cfRule>
  </conditionalFormatting>
  <conditionalFormatting sqref="H48">
    <cfRule type="cellIs" dxfId="1386" priority="295" operator="greaterThan">
      <formula>0.05</formula>
    </cfRule>
  </conditionalFormatting>
  <conditionalFormatting sqref="A67:G67 AI67 W67:AF67 AZ67:XFD67">
    <cfRule type="cellIs" dxfId="1385" priority="294" operator="greaterThan">
      <formula>0.05</formula>
    </cfRule>
  </conditionalFormatting>
  <conditionalFormatting sqref="H66">
    <cfRule type="dataBar" priority="2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{98338A44-C644-421C-AFAF-53FF35DFEEF9}</x14:id>
        </ext>
      </extLst>
    </cfRule>
  </conditionalFormatting>
  <conditionalFormatting sqref="H74">
    <cfRule type="dataBar" priority="2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{A67115DA-62B1-4CC6-8362-BCEF603ED339}</x14:id>
        </ext>
      </extLst>
    </cfRule>
  </conditionalFormatting>
  <conditionalFormatting sqref="H67">
    <cfRule type="cellIs" dxfId="1384" priority="289" operator="greaterThan">
      <formula>0.05</formula>
    </cfRule>
  </conditionalFormatting>
  <conditionalFormatting sqref="AG67">
    <cfRule type="cellIs" dxfId="1383" priority="287" operator="greaterThan">
      <formula>0.05</formula>
    </cfRule>
  </conditionalFormatting>
  <conditionalFormatting sqref="AG48">
    <cfRule type="cellIs" dxfId="1382" priority="286" operator="greaterThan">
      <formula>0.05</formula>
    </cfRule>
  </conditionalFormatting>
  <conditionalFormatting sqref="H56">
    <cfRule type="cellIs" dxfId="1381" priority="285" operator="greaterThan">
      <formula>0.05</formula>
    </cfRule>
  </conditionalFormatting>
  <conditionalFormatting sqref="H37">
    <cfRule type="cellIs" dxfId="1380" priority="284" operator="greaterThan">
      <formula>0.05</formula>
    </cfRule>
  </conditionalFormatting>
  <conditionalFormatting sqref="H18">
    <cfRule type="cellIs" dxfId="1379" priority="283" operator="greaterThan">
      <formula>0.05</formula>
    </cfRule>
  </conditionalFormatting>
  <conditionalFormatting sqref="H75">
    <cfRule type="cellIs" dxfId="1378" priority="282" operator="greaterThan">
      <formula>0.05</formula>
    </cfRule>
  </conditionalFormatting>
  <conditionalFormatting sqref="AG18">
    <cfRule type="cellIs" dxfId="1377" priority="281" operator="greaterThan">
      <formula>0.05</formula>
    </cfRule>
  </conditionalFormatting>
  <conditionalFormatting sqref="AG37">
    <cfRule type="cellIs" dxfId="1376" priority="280" operator="greaterThan">
      <formula>0.05</formula>
    </cfRule>
  </conditionalFormatting>
  <conditionalFormatting sqref="AG56">
    <cfRule type="cellIs" dxfId="1375" priority="279" operator="greaterThan">
      <formula>0.05</formula>
    </cfRule>
  </conditionalFormatting>
  <conditionalFormatting sqref="AG75">
    <cfRule type="cellIs" dxfId="1374" priority="278" operator="greaterThan">
      <formula>0.05</formula>
    </cfRule>
  </conditionalFormatting>
  <conditionalFormatting sqref="I17">
    <cfRule type="dataBar" priority="2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{080FC80C-CFAE-4DF5-B536-D43FC348F071}</x14:id>
        </ext>
      </extLst>
    </cfRule>
  </conditionalFormatting>
  <conditionalFormatting sqref="I28 I36">
    <cfRule type="dataBar" priority="2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{A5119AD4-9D2A-4E18-928C-488C70570E48}</x14:id>
        </ext>
      </extLst>
    </cfRule>
  </conditionalFormatting>
  <conditionalFormatting sqref="I9">
    <cfRule type="dataBar" priority="2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{69CF85C4-213D-4BFF-9ABE-1C77D4414C68}</x14:id>
        </ext>
      </extLst>
    </cfRule>
  </conditionalFormatting>
  <conditionalFormatting sqref="I47">
    <cfRule type="dataBar" priority="2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{346EE5A7-257F-4122-8D5A-501098844B48}</x14:id>
        </ext>
      </extLst>
    </cfRule>
  </conditionalFormatting>
  <conditionalFormatting sqref="I55">
    <cfRule type="dataBar" priority="2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{904C7657-1AB3-4A10-8B3A-2BB92E333D4F}</x14:id>
        </ext>
      </extLst>
    </cfRule>
  </conditionalFormatting>
  <conditionalFormatting sqref="I66">
    <cfRule type="dataBar" priority="2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{1ADAF42D-C623-48A9-BD3A-9380FB2C1F8E}</x14:id>
        </ext>
      </extLst>
    </cfRule>
  </conditionalFormatting>
  <conditionalFormatting sqref="I74">
    <cfRule type="dataBar" priority="2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{579862D4-3C29-43A2-BD7F-26205929FA25}</x14:id>
        </ext>
      </extLst>
    </cfRule>
  </conditionalFormatting>
  <conditionalFormatting sqref="AH14">
    <cfRule type="cellIs" dxfId="1373" priority="214" operator="greaterThan">
      <formula>0.94999</formula>
    </cfRule>
    <cfRule type="cellIs" dxfId="1372" priority="215" operator="greaterThan">
      <formula>0.66999</formula>
    </cfRule>
    <cfRule type="cellIs" dxfId="1371" priority="216" operator="greaterThan">
      <formula>66.999</formula>
    </cfRule>
    <cfRule type="cellIs" dxfId="1370" priority="217" operator="greaterThan">
      <formula>",94999"</formula>
    </cfRule>
    <cfRule type="cellIs" dxfId="1369" priority="218" operator="greaterThan">
      <formula>",66999"</formula>
    </cfRule>
  </conditionalFormatting>
  <conditionalFormatting sqref="AH33">
    <cfRule type="cellIs" dxfId="1368" priority="209" operator="greaterThan">
      <formula>0.94999</formula>
    </cfRule>
    <cfRule type="cellIs" dxfId="1367" priority="210" operator="greaterThan">
      <formula>0.66999</formula>
    </cfRule>
    <cfRule type="cellIs" dxfId="1366" priority="211" operator="greaterThan">
      <formula>66.999</formula>
    </cfRule>
    <cfRule type="cellIs" dxfId="1365" priority="212" operator="greaterThan">
      <formula>",94999"</formula>
    </cfRule>
    <cfRule type="cellIs" dxfId="1364" priority="213" operator="greaterThan">
      <formula>",66999"</formula>
    </cfRule>
  </conditionalFormatting>
  <conditionalFormatting sqref="AH28 AH36">
    <cfRule type="dataBar" priority="2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{EBFB4E6B-D85F-4A48-93E7-819D1C96B66F}</x14:id>
        </ext>
      </extLst>
    </cfRule>
  </conditionalFormatting>
  <conditionalFormatting sqref="AH52">
    <cfRule type="cellIs" dxfId="1363" priority="203" operator="greaterThan">
      <formula>0.94999</formula>
    </cfRule>
    <cfRule type="cellIs" dxfId="1362" priority="204" operator="greaterThan">
      <formula>0.66999</formula>
    </cfRule>
    <cfRule type="cellIs" dxfId="1361" priority="205" operator="greaterThan">
      <formula>66.999</formula>
    </cfRule>
    <cfRule type="cellIs" dxfId="1360" priority="206" operator="greaterThan">
      <formula>",94999"</formula>
    </cfRule>
    <cfRule type="cellIs" dxfId="1359" priority="207" operator="greaterThan">
      <formula>",66999"</formula>
    </cfRule>
  </conditionalFormatting>
  <conditionalFormatting sqref="AH71">
    <cfRule type="cellIs" dxfId="1358" priority="198" operator="greaterThan">
      <formula>0.94999</formula>
    </cfRule>
    <cfRule type="cellIs" dxfId="1357" priority="199" operator="greaterThan">
      <formula>0.66999</formula>
    </cfRule>
    <cfRule type="cellIs" dxfId="1356" priority="200" operator="greaterThan">
      <formula>66.999</formula>
    </cfRule>
    <cfRule type="cellIs" dxfId="1355" priority="201" operator="greaterThan">
      <formula>",94999"</formula>
    </cfRule>
    <cfRule type="cellIs" dxfId="1354" priority="202" operator="greaterThan">
      <formula>",66999"</formula>
    </cfRule>
  </conditionalFormatting>
  <conditionalFormatting sqref="AH47">
    <cfRule type="dataBar" priority="1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{E94396A1-1498-4625-979F-7AD114B4DF20}</x14:id>
        </ext>
      </extLst>
    </cfRule>
  </conditionalFormatting>
  <conditionalFormatting sqref="AH66">
    <cfRule type="dataBar" priority="1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{7BA03360-07E9-40C8-941A-C8662612D57A}</x14:id>
        </ext>
      </extLst>
    </cfRule>
  </conditionalFormatting>
  <conditionalFormatting sqref="AH55">
    <cfRule type="dataBar" priority="1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{C9936EDA-E779-4541-8DD3-2B8DA5506689}</x14:id>
        </ext>
      </extLst>
    </cfRule>
  </conditionalFormatting>
  <conditionalFormatting sqref="AH74">
    <cfRule type="dataBar" priority="1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{44BF4330-8633-44D5-AEAC-2D4B88B3B37D}</x14:id>
        </ext>
      </extLst>
    </cfRule>
  </conditionalFormatting>
  <conditionalFormatting sqref="AH17">
    <cfRule type="dataBar" priority="1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{9AD1BDE8-9418-4896-8AAD-865CA474045B}</x14:id>
        </ext>
      </extLst>
    </cfRule>
  </conditionalFormatting>
  <conditionalFormatting sqref="AH9">
    <cfRule type="dataBar" priority="1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{ABCBED1A-98CD-4B31-BBBA-E1AA5BDEEFB8}</x14:id>
        </ext>
      </extLst>
    </cfRule>
  </conditionalFormatting>
  <conditionalFormatting sqref="H7">
    <cfRule type="dataBar" priority="1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{523E55B9-0A83-4791-86CF-8250318D7C7B}</x14:id>
        </ext>
      </extLst>
    </cfRule>
  </conditionalFormatting>
  <conditionalFormatting sqref="AH7">
    <cfRule type="dataBar" priority="1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{F0A33469-3337-4EF4-AA1F-3E68BF0C1BC1}</x14:id>
        </ext>
      </extLst>
    </cfRule>
  </conditionalFormatting>
  <conditionalFormatting sqref="H26">
    <cfRule type="dataBar" priority="1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{3BE83137-E3D6-43DA-85BD-5D8C98785DFC}</x14:id>
        </ext>
      </extLst>
    </cfRule>
  </conditionalFormatting>
  <conditionalFormatting sqref="H45">
    <cfRule type="dataBar" priority="1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{2C0CD9C1-9574-48AB-98B1-C7A101CB3655}</x14:id>
        </ext>
      </extLst>
    </cfRule>
  </conditionalFormatting>
  <conditionalFormatting sqref="H64">
    <cfRule type="dataBar" priority="1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{7406E8E6-BF17-48E5-BCFC-EC7548F7BF89}</x14:id>
        </ext>
      </extLst>
    </cfRule>
  </conditionalFormatting>
  <conditionalFormatting sqref="AG45">
    <cfRule type="dataBar" priority="1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{E7AB4B1A-E07F-4F21-9A05-8766884266F3}</x14:id>
        </ext>
      </extLst>
    </cfRule>
  </conditionalFormatting>
  <conditionalFormatting sqref="AG26">
    <cfRule type="dataBar" priority="1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{66DBD192-2BB4-4076-A302-06716072E769}</x14:id>
        </ext>
      </extLst>
    </cfRule>
  </conditionalFormatting>
  <conditionalFormatting sqref="AG7">
    <cfRule type="dataBar" priority="1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{0285BCDF-2076-4822-9A41-CF904E465E8E}</x14:id>
        </ext>
      </extLst>
    </cfRule>
  </conditionalFormatting>
  <conditionalFormatting sqref="AG64">
    <cfRule type="dataBar" priority="1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{97F4ED1B-33B4-4E3B-8ACB-60B521DA9693}</x14:id>
        </ext>
      </extLst>
    </cfRule>
  </conditionalFormatting>
  <conditionalFormatting sqref="J74:S74 J66:S66">
    <cfRule type="dataBar" priority="1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{0F34A02F-595C-494C-B8C5-5949C8DBD78C}</x14:id>
        </ext>
      </extLst>
    </cfRule>
  </conditionalFormatting>
  <conditionalFormatting sqref="J67:L67">
    <cfRule type="cellIs" dxfId="1353" priority="179" operator="greaterThan">
      <formula>0.05</formula>
    </cfRule>
  </conditionalFormatting>
  <conditionalFormatting sqref="J76:L76">
    <cfRule type="dataBar" priority="17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{5610F3FC-C0AD-46C9-8D45-09AEB03F9EF3}</x14:id>
        </ext>
      </extLst>
    </cfRule>
  </conditionalFormatting>
  <conditionalFormatting sqref="J64:L64">
    <cfRule type="cellIs" dxfId="1352" priority="177" operator="lessThan">
      <formula>0</formula>
    </cfRule>
  </conditionalFormatting>
  <conditionalFormatting sqref="T66 T74">
    <cfRule type="dataBar" priority="1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{4F4D9E01-5850-4BCB-9AA8-1EA15667B63D}</x14:id>
        </ext>
      </extLst>
    </cfRule>
  </conditionalFormatting>
  <conditionalFormatting sqref="U66 U74">
    <cfRule type="dataBar" priority="1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{9C0EF061-BD6E-4623-94C3-9A41CD7D41C1}</x14:id>
        </ext>
      </extLst>
    </cfRule>
  </conditionalFormatting>
  <conditionalFormatting sqref="U67">
    <cfRule type="cellIs" dxfId="1351" priority="166" operator="greaterThan">
      <formula>0.05</formula>
    </cfRule>
  </conditionalFormatting>
  <conditionalFormatting sqref="U75">
    <cfRule type="cellIs" dxfId="1350" priority="165" operator="greaterThan">
      <formula>0.05</formula>
    </cfRule>
  </conditionalFormatting>
  <conditionalFormatting sqref="V66">
    <cfRule type="dataBar" priority="1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{180DA80D-0F5A-476A-A09B-45E650207DD6}</x14:id>
        </ext>
      </extLst>
    </cfRule>
  </conditionalFormatting>
  <conditionalFormatting sqref="V74">
    <cfRule type="dataBar" priority="1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{C4BD3AF8-D104-4145-8DA5-DE9392059E15}</x14:id>
        </ext>
      </extLst>
    </cfRule>
  </conditionalFormatting>
  <conditionalFormatting sqref="U76">
    <cfRule type="dataBar" priority="16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{5DF25FB4-458D-4116-AA28-5A9BE66CD178}</x14:id>
        </ext>
      </extLst>
    </cfRule>
  </conditionalFormatting>
  <conditionalFormatting sqref="U77">
    <cfRule type="cellIs" dxfId="1349" priority="161" operator="greaterThan">
      <formula>0.05</formula>
    </cfRule>
  </conditionalFormatting>
  <conditionalFormatting sqref="V77">
    <cfRule type="dataBar" priority="1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{3D7CD8B3-2BA6-4ABC-AB6E-89A1E5601199}</x14:id>
        </ext>
      </extLst>
    </cfRule>
  </conditionalFormatting>
  <conditionalFormatting sqref="AK66:AW66 AJ74:AW74">
    <cfRule type="dataBar" priority="1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{10137752-33C1-4BA4-8FBE-09BEABBA0C83}</x14:id>
        </ext>
      </extLst>
    </cfRule>
  </conditionalFormatting>
  <conditionalFormatting sqref="AK67:AV67">
    <cfRule type="cellIs" dxfId="1348" priority="158" operator="greaterThan">
      <formula>0.05</formula>
    </cfRule>
  </conditionalFormatting>
  <conditionalFormatting sqref="AJ66">
    <cfRule type="dataBar" priority="1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{CE1A5836-8AF0-44B5-B0CD-7D8FB23A1F42}</x14:id>
        </ext>
      </extLst>
    </cfRule>
  </conditionalFormatting>
  <conditionalFormatting sqref="AK76:AV76">
    <cfRule type="dataBar" priority="15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{35D8150F-1B54-48B3-B60D-88A2A7EAAD1C}</x14:id>
        </ext>
      </extLst>
    </cfRule>
  </conditionalFormatting>
  <conditionalFormatting sqref="AK64:AV64">
    <cfRule type="cellIs" dxfId="1347" priority="155" operator="lessThan">
      <formula>0</formula>
    </cfRule>
  </conditionalFormatting>
  <conditionalFormatting sqref="AJ76">
    <cfRule type="dataBar" priority="1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{DE485967-728B-4BA1-ABD5-08F46FC26217}</x14:id>
        </ext>
      </extLst>
    </cfRule>
  </conditionalFormatting>
  <conditionalFormatting sqref="AX66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{A6B86A6B-AA92-4468-AFF6-77B402272C36}</x14:id>
        </ext>
      </extLst>
    </cfRule>
  </conditionalFormatting>
  <conditionalFormatting sqref="AX74">
    <cfRule type="dataBar" priority="1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{77AA0872-229E-4424-AC5E-CD1B381105B0}</x14:id>
        </ext>
      </extLst>
    </cfRule>
  </conditionalFormatting>
  <conditionalFormatting sqref="AX67">
    <cfRule type="cellIs" dxfId="1346" priority="142" operator="greaterThan">
      <formula>0.05</formula>
    </cfRule>
  </conditionalFormatting>
  <conditionalFormatting sqref="AX75">
    <cfRule type="cellIs" dxfId="1345" priority="141" operator="greaterThan">
      <formula>0.05</formula>
    </cfRule>
  </conditionalFormatting>
  <conditionalFormatting sqref="AY66">
    <cfRule type="dataBar" priority="1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{5F7ACE9D-569E-4D7B-AC18-30CD1026B552}</x14:id>
        </ext>
      </extLst>
    </cfRule>
  </conditionalFormatting>
  <conditionalFormatting sqref="AY74">
    <cfRule type="dataBar" priority="1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{EFCB51F2-31EE-45F6-9668-D30EFA2FC94C}</x14:id>
        </ext>
      </extLst>
    </cfRule>
  </conditionalFormatting>
  <conditionalFormatting sqref="AX76">
    <cfRule type="dataBar" priority="13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{CDE5A4EA-EE0F-4E2E-A763-0817E1C5ED6C}</x14:id>
        </ext>
      </extLst>
    </cfRule>
  </conditionalFormatting>
  <conditionalFormatting sqref="AX77">
    <cfRule type="cellIs" dxfId="1344" priority="137" operator="greaterThan">
      <formula>0.05</formula>
    </cfRule>
  </conditionalFormatting>
  <conditionalFormatting sqref="AY77">
    <cfRule type="dataBar" priority="1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{45799AC2-C08A-4160-B954-5DD19D20CEBF}</x14:id>
        </ext>
      </extLst>
    </cfRule>
  </conditionalFormatting>
  <conditionalFormatting sqref="J55:S55 J47:S47">
    <cfRule type="dataBar" priority="1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{58B6AE2C-4EF7-44B1-91A6-E1273A8BAB48}</x14:id>
        </ext>
      </extLst>
    </cfRule>
  </conditionalFormatting>
  <conditionalFormatting sqref="J48:L48">
    <cfRule type="cellIs" dxfId="1343" priority="134" operator="greaterThan">
      <formula>0.05</formula>
    </cfRule>
  </conditionalFormatting>
  <conditionalFormatting sqref="J57:L57">
    <cfRule type="dataBar" priority="13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{C3F071CC-2F95-4CF3-B74D-590B690C534F}</x14:id>
        </ext>
      </extLst>
    </cfRule>
  </conditionalFormatting>
  <conditionalFormatting sqref="J45:L45">
    <cfRule type="cellIs" dxfId="1342" priority="132" operator="lessThan">
      <formula>0</formula>
    </cfRule>
  </conditionalFormatting>
  <conditionalFormatting sqref="T47 T55">
    <cfRule type="dataBar" priority="1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{CBE8F542-839C-4BCC-9F1E-75FD566B09BD}</x14:id>
        </ext>
      </extLst>
    </cfRule>
  </conditionalFormatting>
  <conditionalFormatting sqref="U47 U55">
    <cfRule type="dataBar" priority="1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{CE479624-0383-48C0-9ABD-D03156E866C2}</x14:id>
        </ext>
      </extLst>
    </cfRule>
  </conditionalFormatting>
  <conditionalFormatting sqref="U48">
    <cfRule type="cellIs" dxfId="1341" priority="121" operator="greaterThan">
      <formula>0.05</formula>
    </cfRule>
  </conditionalFormatting>
  <conditionalFormatting sqref="U56">
    <cfRule type="cellIs" dxfId="1340" priority="120" operator="greaterThan">
      <formula>0.05</formula>
    </cfRule>
  </conditionalFormatting>
  <conditionalFormatting sqref="V47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{7731F3AC-6043-4F46-B142-6466A7388106}</x14:id>
        </ext>
      </extLst>
    </cfRule>
  </conditionalFormatting>
  <conditionalFormatting sqref="V55">
    <cfRule type="dataBar" priority="1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{C50D3449-581F-4181-A95E-0978975292A2}</x14:id>
        </ext>
      </extLst>
    </cfRule>
  </conditionalFormatting>
  <conditionalFormatting sqref="U57">
    <cfRule type="dataBar" priority="11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{63D1226C-338A-471D-B587-A03046E374C8}</x14:id>
        </ext>
      </extLst>
    </cfRule>
  </conditionalFormatting>
  <conditionalFormatting sqref="U58">
    <cfRule type="cellIs" dxfId="1339" priority="116" operator="greaterThan">
      <formula>0.05</formula>
    </cfRule>
  </conditionalFormatting>
  <conditionalFormatting sqref="V58">
    <cfRule type="dataBar" priority="1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{D7B5948B-BF16-4D23-B1B1-E3FBA532DA8D}</x14:id>
        </ext>
      </extLst>
    </cfRule>
  </conditionalFormatting>
  <conditionalFormatting sqref="AK47:AW47 AJ55:AW55">
    <cfRule type="dataBar" priority="1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{44D1A2B3-A5FF-4E91-9A76-452315BBD4CD}</x14:id>
        </ext>
      </extLst>
    </cfRule>
  </conditionalFormatting>
  <conditionalFormatting sqref="AK48:AV48">
    <cfRule type="cellIs" dxfId="1338" priority="113" operator="greaterThan">
      <formula>0.05</formula>
    </cfRule>
  </conditionalFormatting>
  <conditionalFormatting sqref="AJ47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{961F9553-67F9-456A-B480-EFDF2F745576}</x14:id>
        </ext>
      </extLst>
    </cfRule>
  </conditionalFormatting>
  <conditionalFormatting sqref="AK57:AV57">
    <cfRule type="dataBar" priority="11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{220665A5-2D6F-4940-A95F-9FE028DF4EFA}</x14:id>
        </ext>
      </extLst>
    </cfRule>
  </conditionalFormatting>
  <conditionalFormatting sqref="AK45:AV45">
    <cfRule type="cellIs" dxfId="1337" priority="110" operator="lessThan">
      <formula>0</formula>
    </cfRule>
  </conditionalFormatting>
  <conditionalFormatting sqref="AJ57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{6968224F-DA50-4E16-A71D-195D03F8052C}</x14:id>
        </ext>
      </extLst>
    </cfRule>
  </conditionalFormatting>
  <conditionalFormatting sqref="AX47">
    <cfRule type="dataBar" priority="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{AD712CDE-0D23-40F6-8700-624E6E8694CC}</x14:id>
        </ext>
      </extLst>
    </cfRule>
  </conditionalFormatting>
  <conditionalFormatting sqref="AX55">
    <cfRule type="dataBar" priority="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{1DBF6D4F-A7B1-4696-929A-5493541FD3C6}</x14:id>
        </ext>
      </extLst>
    </cfRule>
  </conditionalFormatting>
  <conditionalFormatting sqref="AX48">
    <cfRule type="cellIs" dxfId="1336" priority="97" operator="greaterThan">
      <formula>0.05</formula>
    </cfRule>
  </conditionalFormatting>
  <conditionalFormatting sqref="AX56">
    <cfRule type="cellIs" dxfId="1335" priority="96" operator="greaterThan">
      <formula>0.05</formula>
    </cfRule>
  </conditionalFormatting>
  <conditionalFormatting sqref="AY47">
    <cfRule type="dataBar" priority="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{8A603A0D-90C3-4448-BF76-6A2FAEB1F676}</x14:id>
        </ext>
      </extLst>
    </cfRule>
  </conditionalFormatting>
  <conditionalFormatting sqref="AY55">
    <cfRule type="dataBar" priority="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{969840C7-1332-4213-B0E5-3D5F66F6DC19}</x14:id>
        </ext>
      </extLst>
    </cfRule>
  </conditionalFormatting>
  <conditionalFormatting sqref="AX57">
    <cfRule type="dataBar" priority="9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{D513B330-4B63-46E1-B199-1ECF68015C73}</x14:id>
        </ext>
      </extLst>
    </cfRule>
  </conditionalFormatting>
  <conditionalFormatting sqref="AX58">
    <cfRule type="cellIs" dxfId="1334" priority="92" operator="greaterThan">
      <formula>0.05</formula>
    </cfRule>
  </conditionalFormatting>
  <conditionalFormatting sqref="AY58">
    <cfRule type="dataBar" priority="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{D7C85F68-32EF-4F6A-B41C-588C96AE71C1}</x14:id>
        </ext>
      </extLst>
    </cfRule>
  </conditionalFormatting>
  <conditionalFormatting sqref="J36:S36 J28:S28">
    <cfRule type="dataBar" priority="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{415C8759-7D94-4426-881C-55D8AF578A75}</x14:id>
        </ext>
      </extLst>
    </cfRule>
  </conditionalFormatting>
  <conditionalFormatting sqref="J29:L29">
    <cfRule type="cellIs" dxfId="1333" priority="89" operator="greaterThan">
      <formula>0.05</formula>
    </cfRule>
  </conditionalFormatting>
  <conditionalFormatting sqref="J38:L38">
    <cfRule type="dataBar" priority="8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{BB361B86-DBAD-41AE-9B98-379BC3E1F779}</x14:id>
        </ext>
      </extLst>
    </cfRule>
  </conditionalFormatting>
  <conditionalFormatting sqref="J26:L26">
    <cfRule type="cellIs" dxfId="1332" priority="87" operator="lessThan">
      <formula>0</formula>
    </cfRule>
  </conditionalFormatting>
  <conditionalFormatting sqref="T28 T36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{F958C2C8-6D5F-45F2-84E1-301B80615424}</x14:id>
        </ext>
      </extLst>
    </cfRule>
  </conditionalFormatting>
  <conditionalFormatting sqref="U28 U36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{3F396368-FAD5-4D16-9AD3-D345A0235D88}</x14:id>
        </ext>
      </extLst>
    </cfRule>
  </conditionalFormatting>
  <conditionalFormatting sqref="U29">
    <cfRule type="cellIs" dxfId="1331" priority="76" operator="greaterThan">
      <formula>0.05</formula>
    </cfRule>
  </conditionalFormatting>
  <conditionalFormatting sqref="U37">
    <cfRule type="cellIs" dxfId="1330" priority="75" operator="greaterThan">
      <formula>0.05</formula>
    </cfRule>
  </conditionalFormatting>
  <conditionalFormatting sqref="V28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{CDDD26A4-3D83-4589-A7F2-A1754AF06B54}</x14:id>
        </ext>
      </extLst>
    </cfRule>
  </conditionalFormatting>
  <conditionalFormatting sqref="V36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{A984488C-9DDA-43DC-92FE-2A4C6BF0A5E9}</x14:id>
        </ext>
      </extLst>
    </cfRule>
  </conditionalFormatting>
  <conditionalFormatting sqref="U38">
    <cfRule type="dataBar" priority="7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{D7328DFE-3423-4DCB-B215-AA79C640BB9A}</x14:id>
        </ext>
      </extLst>
    </cfRule>
  </conditionalFormatting>
  <conditionalFormatting sqref="U39">
    <cfRule type="cellIs" dxfId="1329" priority="71" operator="greaterThan">
      <formula>0.05</formula>
    </cfRule>
  </conditionalFormatting>
  <conditionalFormatting sqref="V39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{8861D6F0-A62E-414A-B1FE-924699217EF9}</x14:id>
        </ext>
      </extLst>
    </cfRule>
  </conditionalFormatting>
  <conditionalFormatting sqref="AK28:AW28 AJ36:AW36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{53252230-4F9B-4450-8659-B7CBCEDEF2F0}</x14:id>
        </ext>
      </extLst>
    </cfRule>
  </conditionalFormatting>
  <conditionalFormatting sqref="AK29:AV29">
    <cfRule type="cellIs" dxfId="1328" priority="68" operator="greaterThan">
      <formula>0.05</formula>
    </cfRule>
  </conditionalFormatting>
  <conditionalFormatting sqref="AJ2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{DBFB9EF9-8C27-4C95-886B-07C6AE1037CF}</x14:id>
        </ext>
      </extLst>
    </cfRule>
  </conditionalFormatting>
  <conditionalFormatting sqref="AK38:AV38">
    <cfRule type="dataBar" priority="6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{ECA032C3-13DB-4335-84AC-C06A6FDE0153}</x14:id>
        </ext>
      </extLst>
    </cfRule>
  </conditionalFormatting>
  <conditionalFormatting sqref="AK26:AV26">
    <cfRule type="cellIs" dxfId="1327" priority="65" operator="lessThan">
      <formula>0</formula>
    </cfRule>
  </conditionalFormatting>
  <conditionalFormatting sqref="AJ38">
    <cfRule type="dataBar" priority="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{5FE8A265-84B5-4662-BC85-91638588D8D5}</x14:id>
        </ext>
      </extLst>
    </cfRule>
  </conditionalFormatting>
  <conditionalFormatting sqref="AX28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{C52CD42E-4BC9-4A1A-ABDC-1894A2EC6CFD}</x14:id>
        </ext>
      </extLst>
    </cfRule>
  </conditionalFormatting>
  <conditionalFormatting sqref="AX36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{690BB90A-97F5-4F3D-91A0-9E80E8272749}</x14:id>
        </ext>
      </extLst>
    </cfRule>
  </conditionalFormatting>
  <conditionalFormatting sqref="AX29">
    <cfRule type="cellIs" dxfId="1326" priority="52" operator="greaterThan">
      <formula>0.05</formula>
    </cfRule>
  </conditionalFormatting>
  <conditionalFormatting sqref="AX37">
    <cfRule type="cellIs" dxfId="1325" priority="51" operator="greaterThan">
      <formula>0.05</formula>
    </cfRule>
  </conditionalFormatting>
  <conditionalFormatting sqref="AY28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{D363647C-87E1-4A3B-BD6E-81ABA1D2F781}</x14:id>
        </ext>
      </extLst>
    </cfRule>
  </conditionalFormatting>
  <conditionalFormatting sqref="AY36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{8A49FAC3-407B-4D6A-99BF-7D09074784D2}</x14:id>
        </ext>
      </extLst>
    </cfRule>
  </conditionalFormatting>
  <conditionalFormatting sqref="AX38">
    <cfRule type="dataBar" priority="4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{9596A7EC-2147-4AC0-9BA3-54380AF3199A}</x14:id>
        </ext>
      </extLst>
    </cfRule>
  </conditionalFormatting>
  <conditionalFormatting sqref="AX39">
    <cfRule type="cellIs" dxfId="1324" priority="47" operator="greaterThan">
      <formula>0.05</formula>
    </cfRule>
  </conditionalFormatting>
  <conditionalFormatting sqref="AY39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{66595C60-2327-41D3-90D4-B895801D47B7}</x14:id>
        </ext>
      </extLst>
    </cfRule>
  </conditionalFormatting>
  <conditionalFormatting sqref="J17:S17 J9:S9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{863A005E-20E5-44D5-8CF5-0C4999F09BDE}</x14:id>
        </ext>
      </extLst>
    </cfRule>
  </conditionalFormatting>
  <conditionalFormatting sqref="J10:L10">
    <cfRule type="cellIs" dxfId="1323" priority="44" operator="greaterThan">
      <formula>0.05</formula>
    </cfRule>
  </conditionalFormatting>
  <conditionalFormatting sqref="J19:L19">
    <cfRule type="dataBar" priority="4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{04CE514F-07C9-48BA-A11A-02D46DB5D1A9}</x14:id>
        </ext>
      </extLst>
    </cfRule>
  </conditionalFormatting>
  <conditionalFormatting sqref="J7:L7">
    <cfRule type="cellIs" dxfId="1322" priority="42" operator="lessThan">
      <formula>0</formula>
    </cfRule>
  </conditionalFormatting>
  <conditionalFormatting sqref="T17 T9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{E5857AA8-FAAE-4134-88BB-6523F6F72E8D}</x14:id>
        </ext>
      </extLst>
    </cfRule>
  </conditionalFormatting>
  <conditionalFormatting sqref="U17 U9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{6B6B1C96-FEC1-4298-9534-BA46FF89F141}</x14:id>
        </ext>
      </extLst>
    </cfRule>
  </conditionalFormatting>
  <conditionalFormatting sqref="U10">
    <cfRule type="cellIs" dxfId="1321" priority="31" operator="greaterThan">
      <formula>0.05</formula>
    </cfRule>
  </conditionalFormatting>
  <conditionalFormatting sqref="U18">
    <cfRule type="cellIs" dxfId="1320" priority="30" operator="greaterThan">
      <formula>0.05</formula>
    </cfRule>
  </conditionalFormatting>
  <conditionalFormatting sqref="V9">
    <cfRule type="dataBar" priority="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{24E6AE74-3C47-4217-B829-18F2AEE9803B}</x14:id>
        </ext>
      </extLst>
    </cfRule>
  </conditionalFormatting>
  <conditionalFormatting sqref="V17">
    <cfRule type="dataBar" priority="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{B9801A73-E0CD-482A-AA07-3C26FCAE7260}</x14:id>
        </ext>
      </extLst>
    </cfRule>
  </conditionalFormatting>
  <conditionalFormatting sqref="U19">
    <cfRule type="dataBar" priority="2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{711AA51D-9D12-4457-9C8A-7A94D3969FA9}</x14:id>
        </ext>
      </extLst>
    </cfRule>
  </conditionalFormatting>
  <conditionalFormatting sqref="U20">
    <cfRule type="cellIs" dxfId="1319" priority="26" operator="greaterThan">
      <formula>0.05</formula>
    </cfRule>
  </conditionalFormatting>
  <conditionalFormatting sqref="V20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{840737A3-2504-4668-AD1B-BD8362724CC4}</x14:id>
        </ext>
      </extLst>
    </cfRule>
  </conditionalFormatting>
  <conditionalFormatting sqref="AK9:AW9 AJ17:AW1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{10F80D6D-C2E3-43ED-8285-5E8374932BDA}</x14:id>
        </ext>
      </extLst>
    </cfRule>
  </conditionalFormatting>
  <conditionalFormatting sqref="AK10:AV10">
    <cfRule type="cellIs" dxfId="1318" priority="23" operator="greaterThan">
      <formula>0.05</formula>
    </cfRule>
  </conditionalFormatting>
  <conditionalFormatting sqref="AJ9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{BCCACD80-A60F-43EC-9649-0B4B7A5372A1}</x14:id>
        </ext>
      </extLst>
    </cfRule>
  </conditionalFormatting>
  <conditionalFormatting sqref="AK19:AV19">
    <cfRule type="dataBar" priority="2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{B05681B0-A55B-4E6C-8A76-ACAE6A3A5484}</x14:id>
        </ext>
      </extLst>
    </cfRule>
  </conditionalFormatting>
  <conditionalFormatting sqref="AK7:AV7">
    <cfRule type="cellIs" dxfId="1317" priority="20" operator="lessThan">
      <formula>0</formula>
    </cfRule>
  </conditionalFormatting>
  <conditionalFormatting sqref="AJ19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{94847674-B874-4F37-B584-3E651B698ED4}</x14:id>
        </ext>
      </extLst>
    </cfRule>
  </conditionalFormatting>
  <conditionalFormatting sqref="AX9">
    <cfRule type="dataBar" priority="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{7CCF48B0-63A6-46FC-8D8F-3225F4DBD3B0}</x14:id>
        </ext>
      </extLst>
    </cfRule>
  </conditionalFormatting>
  <conditionalFormatting sqref="AX17">
    <cfRule type="dataBar" priority="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{FC25CB4E-1ECD-4639-A726-92D0B74E480E}</x14:id>
        </ext>
      </extLst>
    </cfRule>
  </conditionalFormatting>
  <conditionalFormatting sqref="AX10">
    <cfRule type="cellIs" dxfId="1316" priority="7" operator="greaterThan">
      <formula>0.05</formula>
    </cfRule>
  </conditionalFormatting>
  <conditionalFormatting sqref="AX18">
    <cfRule type="cellIs" dxfId="1315" priority="6" operator="greaterThan">
      <formula>0.05</formula>
    </cfRule>
  </conditionalFormatting>
  <conditionalFormatting sqref="AY9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{A18149BF-8762-44AB-BFEA-34D025E0C478}</x14:id>
        </ext>
      </extLst>
    </cfRule>
  </conditionalFormatting>
  <conditionalFormatting sqref="AY1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{B60B7435-26A9-436D-AD42-AC12C818D24B}</x14:id>
        </ext>
      </extLst>
    </cfRule>
  </conditionalFormatting>
  <conditionalFormatting sqref="AX19">
    <cfRule type="dataBar" priority="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{B9DF42E1-0BFF-4EEB-AADD-B23E674D6BFC}</x14:id>
        </ext>
      </extLst>
    </cfRule>
  </conditionalFormatting>
  <conditionalFormatting sqref="AX20">
    <cfRule type="cellIs" dxfId="1314" priority="2" operator="greaterThan">
      <formula>0.05</formula>
    </cfRule>
  </conditionalFormatting>
  <conditionalFormatting sqref="AY20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{94A34560-D3E3-48F1-91DB-79CF7ADC519D}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83F244-41F3-4CA8-86A4-840BF7BB02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W17:AF17 W9:Y9 AZ9:XFD9 AZ17:XFD17 AI9 AI17 AB9:AF9</xm:sqref>
        </x14:conditionalFormatting>
        <x14:conditionalFormatting xmlns:xm="http://schemas.microsoft.com/office/excel/2006/main">
          <x14:cfRule type="dataBar" id="{BBFE3BDF-8B53-4185-8D9B-C049284C95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W36:AF36 W28:X28 AZ28:XFD28 AZ36:XFD36 AI28 Z28:AF28 AI36</xm:sqref>
        </x14:conditionalFormatting>
        <x14:conditionalFormatting xmlns:xm="http://schemas.microsoft.com/office/excel/2006/main">
          <x14:cfRule type="dataBar" id="{07F786EB-4167-4C2D-89C8-4CC7FD564F9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AZ47:XFD47 AZ55:XFD55 AI47 AI55 Z47:AF47 W55:AF55 W47:X47</xm:sqref>
        </x14:conditionalFormatting>
        <x14:conditionalFormatting xmlns:xm="http://schemas.microsoft.com/office/excel/2006/main">
          <x14:cfRule type="dataBar" id="{0336BAA9-76DA-4B0D-BB44-389F8ACF34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W74:AF74 W66:X66 AZ66:XFD66 AZ74:XFD74 AI66 AI74 Z66:AF66</xm:sqref>
        </x14:conditionalFormatting>
        <x14:conditionalFormatting xmlns:xm="http://schemas.microsoft.com/office/excel/2006/main">
          <x14:cfRule type="dataBar" id="{AA2EAEA0-2D4C-45E5-8ACA-81FE5A755D9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F7E1CF59-AEF8-4F9E-994A-94F55207C5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D73048F2-5C5A-48A2-BE98-215C46DAB8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H36</xm:sqref>
        </x14:conditionalFormatting>
        <x14:conditionalFormatting xmlns:xm="http://schemas.microsoft.com/office/excel/2006/main">
          <x14:cfRule type="dataBar" id="{C23CDA0C-495D-4282-94E0-A0841316F7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6FF94C0A-942F-4142-A8BD-DCEB5E4F94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55F2ACC5-C1BE-4503-AAA6-F6B5D1B0600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09E19288-B395-4556-9779-519EEBD037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79142246-3F48-4067-9315-D3DD6A46DF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7587609A-2926-4555-914E-94A6004E174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551BC7E7-4437-46D4-AC59-926E2BF42EB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3C661975-6710-4F49-820A-876A33AD2B1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Y28</xm:sqref>
        </x14:conditionalFormatting>
        <x14:conditionalFormatting xmlns:xm="http://schemas.microsoft.com/office/excel/2006/main">
          <x14:cfRule type="dataBar" id="{697AB6CF-88EF-4E11-BE05-2CB2A9470D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Y47</xm:sqref>
        </x14:conditionalFormatting>
        <x14:conditionalFormatting xmlns:xm="http://schemas.microsoft.com/office/excel/2006/main">
          <x14:cfRule type="dataBar" id="{B01A8460-9C36-4A5D-A349-3ED13B6866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Y66</xm:sqref>
        </x14:conditionalFormatting>
        <x14:conditionalFormatting xmlns:xm="http://schemas.microsoft.com/office/excel/2006/main">
          <x14:cfRule type="dataBar" id="{8B61A9A0-FA3D-4DA2-BB07-70F33CE21B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6FC77F05-5119-439F-A4F0-61C468F0EA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57BFC8C3-D6F8-4553-967C-082223F44B0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H55</xm:sqref>
        </x14:conditionalFormatting>
        <x14:conditionalFormatting xmlns:xm="http://schemas.microsoft.com/office/excel/2006/main">
          <x14:cfRule type="dataBar" id="{98338A44-C644-421C-AFAF-53FF35DFEE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</xm:sqref>
        </x14:conditionalFormatting>
        <x14:conditionalFormatting xmlns:xm="http://schemas.microsoft.com/office/excel/2006/main">
          <x14:cfRule type="dataBar" id="{A67115DA-62B1-4CC6-8362-BCEF603ED3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H74</xm:sqref>
        </x14:conditionalFormatting>
        <x14:conditionalFormatting xmlns:xm="http://schemas.microsoft.com/office/excel/2006/main">
          <x14:cfRule type="dataBar" id="{080FC80C-CFAE-4DF5-B536-D43FC348F0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A5119AD4-9D2A-4E18-928C-488C70570E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I28 I36</xm:sqref>
        </x14:conditionalFormatting>
        <x14:conditionalFormatting xmlns:xm="http://schemas.microsoft.com/office/excel/2006/main">
          <x14:cfRule type="dataBar" id="{69CF85C4-213D-4BFF-9ABE-1C77D4414C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346EE5A7-257F-4122-8D5A-501098844B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904C7657-1AB3-4A10-8B3A-2BB92E333D4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1ADAF42D-C623-48A9-BD3A-9380FB2C1F8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579862D4-3C29-43A2-BD7F-26205929FA2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EBFB4E6B-D85F-4A48-93E7-819D1C96B6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AH28 AH36</xm:sqref>
        </x14:conditionalFormatting>
        <x14:conditionalFormatting xmlns:xm="http://schemas.microsoft.com/office/excel/2006/main">
          <x14:cfRule type="dataBar" id="{E94396A1-1498-4625-979F-7AD114B4DF2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7BA03360-07E9-40C8-941A-C8662612D5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C9936EDA-E779-4541-8DD3-2B8DA55066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44BF4330-8633-44D5-AEAC-2D4B88B3B3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9AD1BDE8-9418-4896-8AAD-865CA47404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ABCBED1A-98CD-4B31-BBBA-E1AA5BDEEFB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523E55B9-0A83-4791-86CF-8250318D7C7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F0A33469-3337-4EF4-AA1F-3E68BF0C1B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</xm:sqref>
        </x14:conditionalFormatting>
        <x14:conditionalFormatting xmlns:xm="http://schemas.microsoft.com/office/excel/2006/main">
          <x14:cfRule type="dataBar" id="{3BE83137-E3D6-43DA-85BD-5D8C98785D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2C0CD9C1-9574-48AB-98B1-C7A101CB365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7406E8E6-BF17-48E5-BCFC-EC7548F7BF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E7AB4B1A-E07F-4F21-9A05-8766884266F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66DBD192-2BB4-4076-A302-06716072E7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0285BCDF-2076-4822-9A41-CF904E465E8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97F4ED1B-33B4-4E3B-8ACB-60B521DA96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  <x14:conditionalFormatting xmlns:xm="http://schemas.microsoft.com/office/excel/2006/main">
          <x14:cfRule type="dataBar" id="{0F34A02F-595C-494C-B8C5-5949C8DBD7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J74:S74 J66:S66</xm:sqref>
        </x14:conditionalFormatting>
        <x14:conditionalFormatting xmlns:xm="http://schemas.microsoft.com/office/excel/2006/main">
          <x14:cfRule type="dataBar" id="{5610F3FC-C0AD-46C9-8D45-09AEB03F9EF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4F4D9E01-5850-4BCB-9AA8-1EA15667B63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T66 T74</xm:sqref>
        </x14:conditionalFormatting>
        <x14:conditionalFormatting xmlns:xm="http://schemas.microsoft.com/office/excel/2006/main">
          <x14:cfRule type="dataBar" id="{9C0EF061-BD6E-4623-94C3-9A41CD7D41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180DA80D-0F5A-476A-A09B-45E650207DD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C4BD3AF8-D104-4145-8DA5-DE9392059E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5DF25FB4-458D-4116-AA28-5A9BE66CD1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3D7CD8B3-2BA6-4ABC-AB6E-89A1E56011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10137752-33C1-4BA4-8FBE-09BEABBA0C8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AK66:AW66 AJ74:AW74</xm:sqref>
        </x14:conditionalFormatting>
        <x14:conditionalFormatting xmlns:xm="http://schemas.microsoft.com/office/excel/2006/main">
          <x14:cfRule type="dataBar" id="{CE1A5836-8AF0-44B5-B0CD-7D8FB23A1F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35D8150F-1B54-48B3-B60D-88A2A7EAAD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DE485967-728B-4BA1-ABD5-08F46FC2621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A6B86A6B-AA92-4468-AFF6-77B402272C3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77AA0872-229E-4424-AC5E-CD1B381105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5F7ACE9D-569E-4D7B-AC18-30CD1026B5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EFCB51F2-31EE-45F6-9668-D30EFA2FC9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CDE5A4EA-EE0F-4E2E-A763-0817E1C5ED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45799AC2-C08A-4160-B954-5DD19D20CE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58B6AE2C-4EF7-44B1-91A6-E1273A8BAB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J55:S55 J47:S47</xm:sqref>
        </x14:conditionalFormatting>
        <x14:conditionalFormatting xmlns:xm="http://schemas.microsoft.com/office/excel/2006/main">
          <x14:cfRule type="dataBar" id="{C3F071CC-2F95-4CF3-B74D-590B690C534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CBE8F542-839C-4BCC-9F1E-75FD566B09B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T47 T55</xm:sqref>
        </x14:conditionalFormatting>
        <x14:conditionalFormatting xmlns:xm="http://schemas.microsoft.com/office/excel/2006/main">
          <x14:cfRule type="dataBar" id="{CE479624-0383-48C0-9ABD-D03156E866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7731F3AC-6043-4F46-B142-6466A738810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C50D3449-581F-4181-A95E-0978975292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63D1226C-338A-471D-B587-A03046E374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D7B5948B-BF16-4D23-B1B1-E3FBA532DA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44D1A2B3-A5FF-4E91-9A76-452315BBD4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AK47:AW47 AJ55:AW55</xm:sqref>
        </x14:conditionalFormatting>
        <x14:conditionalFormatting xmlns:xm="http://schemas.microsoft.com/office/excel/2006/main">
          <x14:cfRule type="dataBar" id="{961F9553-67F9-456A-B480-EFDF2F74557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220665A5-2D6F-4940-A95F-9FE028DF4E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6968224F-DA50-4E16-A71D-195D03F805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AD712CDE-0D23-40F6-8700-624E6E8694C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1DBF6D4F-A7B1-4696-929A-5493541FD3C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8A603A0D-90C3-4448-BF76-6A2FAEB1F67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969840C7-1332-4213-B0E5-3D5F66F6DC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D513B330-4B63-46E1-B199-1ECF68015C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D7C85F68-32EF-4F6A-B41C-588C96AE71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415C8759-7D94-4426-881C-55D8AF578A7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J36:S36 J28:S28</xm:sqref>
        </x14:conditionalFormatting>
        <x14:conditionalFormatting xmlns:xm="http://schemas.microsoft.com/office/excel/2006/main">
          <x14:cfRule type="dataBar" id="{BB361B86-DBAD-41AE-9B98-379BC3E1F7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F958C2C8-6D5F-45F2-84E1-301B806154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T28 T36</xm:sqref>
        </x14:conditionalFormatting>
        <x14:conditionalFormatting xmlns:xm="http://schemas.microsoft.com/office/excel/2006/main">
          <x14:cfRule type="dataBar" id="{3F396368-FAD5-4D16-9AD3-D345A0235D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U28 U36</xm:sqref>
        </x14:conditionalFormatting>
        <x14:conditionalFormatting xmlns:xm="http://schemas.microsoft.com/office/excel/2006/main">
          <x14:cfRule type="dataBar" id="{CDDD26A4-3D83-4589-A7F2-A1754AF06B5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A984488C-9DDA-43DC-92FE-2A4C6BF0A5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D7328DFE-3423-4DCB-B215-AA79C640BB9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8861D6F0-A62E-414A-B1FE-924699217E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53252230-4F9B-4450-8659-B7CBCEDEF2F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AK28:AW28 AJ36:AW36</xm:sqref>
        </x14:conditionalFormatting>
        <x14:conditionalFormatting xmlns:xm="http://schemas.microsoft.com/office/excel/2006/main">
          <x14:cfRule type="dataBar" id="{DBFB9EF9-8C27-4C95-886B-07C6AE1037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ECA032C3-13DB-4335-84AC-C06A6FDE01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5FE8A265-84B5-4662-BC85-91638588D8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C52CD42E-4BC9-4A1A-ABDC-1894A2EC6C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690BB90A-97F5-4F3D-91A0-9E80E82727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D363647C-87E1-4A3B-BD6E-81ABA1D2F78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8A49FAC3-407B-4D6A-99BF-7D09074784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9596A7EC-2147-4AC0-9BA3-54380AF3199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66595C60-2327-41D3-90D4-B895801D47B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863A005E-20E5-44D5-8CF5-0C4999F09B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J17:S17 J9:S9</xm:sqref>
        </x14:conditionalFormatting>
        <x14:conditionalFormatting xmlns:xm="http://schemas.microsoft.com/office/excel/2006/main">
          <x14:cfRule type="dataBar" id="{04CE514F-07C9-48BA-A11A-02D46DB5D1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E5857AA8-FAAE-4134-88BB-6523F6F72E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T17 T9</xm:sqref>
        </x14:conditionalFormatting>
        <x14:conditionalFormatting xmlns:xm="http://schemas.microsoft.com/office/excel/2006/main">
          <x14:cfRule type="dataBar" id="{6B6B1C96-FEC1-4298-9534-BA46FF89F1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U17 U9</xm:sqref>
        </x14:conditionalFormatting>
        <x14:conditionalFormatting xmlns:xm="http://schemas.microsoft.com/office/excel/2006/main">
          <x14:cfRule type="dataBar" id="{24E6AE74-3C47-4217-B829-18F2AEE980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B9801A73-E0CD-482A-AA07-3C26FCAE72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711AA51D-9D12-4457-9C8A-7A94D3969F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840737A3-2504-4668-AD1B-BD8362724C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10F80D6D-C2E3-43ED-8285-5E8374932B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AK9:AW9 AJ17:AW17</xm:sqref>
        </x14:conditionalFormatting>
        <x14:conditionalFormatting xmlns:xm="http://schemas.microsoft.com/office/excel/2006/main">
          <x14:cfRule type="dataBar" id="{BCCACD80-A60F-43EC-9649-0B4B7A5372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B05681B0-A55B-4E6C-8A76-ACAE6A3A54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94847674-B874-4F37-B584-3E651B698E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7CCF48B0-63A6-46FC-8D8F-3225F4DBD3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FC25CB4E-1ECD-4639-A726-92D0B74E48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A18149BF-8762-44AB-BFEA-34D025E0C4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B60B7435-26A9-436D-AD42-AC12C818D24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B9DF42E1-0BFF-4EEB-AADD-B23E674D6B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94A34560-D3E3-48F1-91DB-79CF7ADC51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BAF9E-48EA-4AAA-A9D7-833888F8565A}">
  <dimension ref="A1:AY69"/>
  <sheetViews>
    <sheetView zoomScale="70" zoomScaleNormal="70" workbookViewId="0">
      <selection activeCell="K43" sqref="K43"/>
    </sheetView>
  </sheetViews>
  <sheetFormatPr defaultRowHeight="14.5" x14ac:dyDescent="0.35"/>
  <sheetData>
    <row r="1" spans="1:51" ht="26" x14ac:dyDescent="0.6">
      <c r="A1" s="35" t="s">
        <v>82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4"/>
    </row>
    <row r="5" spans="1:51" x14ac:dyDescent="0.35">
      <c r="A5" t="s">
        <v>117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X6" s="9"/>
    </row>
    <row r="7" spans="1:51" x14ac:dyDescent="0.35">
      <c r="A7" t="s">
        <v>19</v>
      </c>
      <c r="B7" s="14">
        <v>0.16790909850628818</v>
      </c>
      <c r="C7" s="14"/>
      <c r="D7" s="14"/>
      <c r="E7" s="14"/>
      <c r="F7" s="14"/>
      <c r="G7" s="14"/>
      <c r="H7" s="91">
        <f>MAX(B7:G7)</f>
        <v>0.16790909850628818</v>
      </c>
      <c r="V7" s="9"/>
      <c r="W7" s="9"/>
      <c r="X7" s="9"/>
      <c r="Y7" s="11" t="s">
        <v>19</v>
      </c>
      <c r="Z7" s="16">
        <v>0.16790909850628818</v>
      </c>
      <c r="AA7" s="16">
        <v>0.16790909850628818</v>
      </c>
      <c r="AB7" s="16"/>
      <c r="AC7" s="16"/>
      <c r="AD7" s="11"/>
      <c r="AE7" s="11"/>
      <c r="AF7" s="11"/>
      <c r="AG7" s="91">
        <f>MAX(Z7:AF7)</f>
        <v>0.16790909850628818</v>
      </c>
      <c r="AH7" s="11"/>
      <c r="AI7" s="11"/>
      <c r="AX7" s="9"/>
    </row>
    <row r="8" spans="1:51" s="17" customFormat="1" ht="15.5" x14ac:dyDescent="0.35">
      <c r="A8" s="17" t="s">
        <v>20</v>
      </c>
      <c r="B8" s="18">
        <v>2.8193465361194388E-2</v>
      </c>
      <c r="C8" s="18"/>
      <c r="D8" s="18"/>
      <c r="E8" s="18"/>
      <c r="F8" s="18"/>
      <c r="G8" s="18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2.8193465361194388E-2</v>
      </c>
      <c r="AA8" s="23">
        <v>2.8193465361194388E-2</v>
      </c>
      <c r="AB8" s="23"/>
      <c r="AC8" s="23"/>
      <c r="AD8" s="22"/>
      <c r="AE8" s="22"/>
      <c r="AF8" s="22"/>
      <c r="AH8" s="42">
        <f>AVERAGE(Z9:AF9)</f>
        <v>2.819346536119439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 s="21"/>
    </row>
    <row r="9" spans="1:51" s="25" customFormat="1" ht="15.5" x14ac:dyDescent="0.35">
      <c r="A9" s="24" t="s">
        <v>21</v>
      </c>
      <c r="B9" s="24">
        <v>2.819346536119439</v>
      </c>
      <c r="C9" s="24"/>
      <c r="D9" s="24"/>
      <c r="E9" s="24"/>
      <c r="F9" s="24"/>
      <c r="G9" s="24"/>
      <c r="H9" s="70">
        <f>MAX(B9:G9)</f>
        <v>2.819346536119439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2.819346536119439</v>
      </c>
      <c r="AA9" s="24">
        <v>2.819346536119439</v>
      </c>
      <c r="AB9" s="24"/>
      <c r="AC9" s="24"/>
      <c r="AD9" s="28"/>
      <c r="AE9" s="29"/>
      <c r="AF9" s="29"/>
      <c r="AG9" s="92">
        <f>MAX(Z9:AF9)</f>
        <v>2.819346536119439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 s="26"/>
    </row>
    <row r="10" spans="1:51" x14ac:dyDescent="0.35">
      <c r="A10" t="s">
        <v>111</v>
      </c>
      <c r="B10" s="14">
        <v>0.36665240161568724</v>
      </c>
      <c r="C10" s="14"/>
      <c r="D10" s="14"/>
      <c r="E10" s="14"/>
      <c r="F10" s="14"/>
      <c r="G10" s="14"/>
      <c r="H10" s="85">
        <f>HLOOKUP(H9,B9:G10,2)</f>
        <v>0.36665240161568724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0.36665240161568724</v>
      </c>
      <c r="AA10" s="14">
        <v>0.43877038738109431</v>
      </c>
      <c r="AB10" s="14"/>
      <c r="AC10" s="14"/>
      <c r="AD10" s="31"/>
      <c r="AE10" s="16"/>
      <c r="AF10" s="16"/>
      <c r="AG10" s="14">
        <f>HLOOKUP(AG9,Z9:AF10,2)</f>
        <v>0.43877038738109431</v>
      </c>
      <c r="AH10" s="56">
        <f>AH9*100/AH8/100</f>
        <v>0</v>
      </c>
      <c r="AI10" s="31"/>
      <c r="AX10" s="15"/>
      <c r="AY10" s="15"/>
    </row>
    <row r="11" spans="1:51" x14ac:dyDescent="0.35">
      <c r="G11" s="9"/>
      <c r="I11" s="9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X14" s="9"/>
    </row>
    <row r="15" spans="1:51" x14ac:dyDescent="0.35">
      <c r="A15" s="30" t="s">
        <v>32</v>
      </c>
      <c r="B15">
        <v>105</v>
      </c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X15" s="9"/>
    </row>
    <row r="16" spans="1:51" ht="15.5" x14ac:dyDescent="0.35">
      <c r="A16" s="30" t="s">
        <v>33</v>
      </c>
      <c r="B16">
        <v>58</v>
      </c>
      <c r="V16" s="9"/>
      <c r="W16" s="9"/>
      <c r="X16" s="9"/>
      <c r="Y16" s="31" t="s">
        <v>33</v>
      </c>
      <c r="Z16" s="11">
        <v>58</v>
      </c>
      <c r="AA16" s="11">
        <v>58</v>
      </c>
      <c r="AB16" s="11"/>
      <c r="AC16" s="11"/>
      <c r="AD16" s="9"/>
      <c r="AE16" s="9"/>
      <c r="AF16" s="9"/>
      <c r="AH16" s="42">
        <f>AVERAGE(Z17:AF17)</f>
        <v>55.238095238095241</v>
      </c>
      <c r="AI16" s="11"/>
      <c r="AX16" s="9"/>
    </row>
    <row r="17" spans="1:51" s="24" customFormat="1" ht="15.5" x14ac:dyDescent="0.35">
      <c r="A17" s="34" t="s">
        <v>34</v>
      </c>
      <c r="B17" s="24">
        <v>55.238095238095241</v>
      </c>
      <c r="H17" s="25">
        <f>MAX(B17:G17)</f>
        <v>55.238095238095241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55.238095238095241</v>
      </c>
      <c r="AA17" s="24">
        <v>55.238095238095241</v>
      </c>
      <c r="AG17" s="25">
        <f>MAX(Z17:AF17)</f>
        <v>55.238095238095241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 s="4"/>
    </row>
    <row r="22" spans="1:51" x14ac:dyDescent="0.35">
      <c r="A22" t="s">
        <v>117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X23" s="9"/>
    </row>
    <row r="24" spans="1:51" x14ac:dyDescent="0.35">
      <c r="A24" t="s">
        <v>19</v>
      </c>
      <c r="B24" s="14">
        <v>1.8317387516766273E-2</v>
      </c>
      <c r="C24" s="14">
        <v>0.12121017544357865</v>
      </c>
      <c r="D24" s="14"/>
      <c r="E24" s="14">
        <v>0.1728323191286236</v>
      </c>
      <c r="F24" s="14"/>
      <c r="G24" s="14"/>
      <c r="H24" s="89">
        <f>MAX(B24:G24)</f>
        <v>0.1728323191286236</v>
      </c>
      <c r="V24" s="9"/>
      <c r="W24" s="9"/>
      <c r="X24" s="9"/>
      <c r="Y24" s="11" t="s">
        <v>19</v>
      </c>
      <c r="Z24" s="16">
        <v>6.2152889383263223E-2</v>
      </c>
      <c r="AA24" s="16">
        <v>0.16124480096380769</v>
      </c>
      <c r="AB24" s="16">
        <v>0.19551128640588225</v>
      </c>
      <c r="AC24" s="16"/>
      <c r="AD24" s="11"/>
      <c r="AE24" s="11"/>
      <c r="AF24" s="11"/>
      <c r="AG24" s="89">
        <f>MAX(Z24:AF24)</f>
        <v>0.19551128640588225</v>
      </c>
      <c r="AH24" s="11"/>
      <c r="AI24" s="11"/>
      <c r="AX24" s="9"/>
    </row>
    <row r="25" spans="1:51" s="17" customFormat="1" ht="15.5" x14ac:dyDescent="0.35">
      <c r="A25" s="17" t="s">
        <v>20</v>
      </c>
      <c r="B25" s="18">
        <v>3.3552668543938488E-4</v>
      </c>
      <c r="C25" s="18">
        <v>1.4691906631063116E-2</v>
      </c>
      <c r="D25" s="18"/>
      <c r="E25" s="18">
        <v>2.9871010535378391E-2</v>
      </c>
      <c r="F25" s="18"/>
      <c r="G25" s="18"/>
      <c r="I25" s="24">
        <f>AVERAGE(B26:G26)</f>
        <v>1.4966147950626965</v>
      </c>
      <c r="Q25"/>
      <c r="R25"/>
      <c r="S25"/>
      <c r="T25"/>
      <c r="U25"/>
      <c r="V25" s="21"/>
      <c r="W25" s="21"/>
      <c r="X25" s="21"/>
      <c r="Y25" s="22" t="s">
        <v>20</v>
      </c>
      <c r="Z25" s="23">
        <v>3.8629816586881541E-3</v>
      </c>
      <c r="AA25" s="23">
        <v>2.5999885837857957E-2</v>
      </c>
      <c r="AB25" s="23">
        <v>3.8224663112082918E-2</v>
      </c>
      <c r="AC25" s="23"/>
      <c r="AD25" s="22"/>
      <c r="AE25" s="22"/>
      <c r="AF25" s="22"/>
      <c r="AH25" s="42">
        <f>AVERAGE(Z26:AF26)</f>
        <v>2.2695843536209677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21"/>
    </row>
    <row r="26" spans="1:51" s="25" customFormat="1" ht="15.5" x14ac:dyDescent="0.35">
      <c r="A26" s="24" t="s">
        <v>21</v>
      </c>
      <c r="B26" s="24">
        <v>3.3552668543938485E-2</v>
      </c>
      <c r="C26" s="24">
        <v>1.4691906631063116</v>
      </c>
      <c r="D26" s="24"/>
      <c r="E26" s="24">
        <v>2.9871010535378391</v>
      </c>
      <c r="F26" s="24"/>
      <c r="G26" s="24"/>
      <c r="H26" s="25">
        <f>MAX(B26:G26)</f>
        <v>2.9871010535378391</v>
      </c>
      <c r="I26" s="29">
        <f>STDEV(B26:G26)</f>
        <v>1.4769651579794256</v>
      </c>
      <c r="J26" s="26"/>
      <c r="K26" s="26"/>
      <c r="L26" s="26"/>
      <c r="M26" s="26"/>
      <c r="N26" s="26"/>
      <c r="O26" s="26"/>
      <c r="P26" s="26"/>
      <c r="Q26"/>
      <c r="R26"/>
      <c r="S26"/>
      <c r="T26"/>
      <c r="U26"/>
      <c r="V26" s="26"/>
      <c r="W26" s="26"/>
      <c r="X26" s="26"/>
      <c r="Y26" s="25" t="s">
        <v>21</v>
      </c>
      <c r="Z26" s="24">
        <v>0.38629816586881538</v>
      </c>
      <c r="AA26" s="24">
        <v>2.5999885837857959</v>
      </c>
      <c r="AB26" s="24">
        <v>3.8224663112082919</v>
      </c>
      <c r="AC26" s="24"/>
      <c r="AD26" s="28"/>
      <c r="AE26" s="29"/>
      <c r="AF26" s="29"/>
      <c r="AG26" s="25">
        <f>MAX(Z26:AF26)</f>
        <v>3.8224663112082919</v>
      </c>
      <c r="AH26" s="29">
        <f>STDEV(Z26:AF26)</f>
        <v>1.7417485746354271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26"/>
    </row>
    <row r="27" spans="1:51" s="14" customFormat="1" x14ac:dyDescent="0.35">
      <c r="A27" s="14" t="s">
        <v>111</v>
      </c>
      <c r="B27" s="14">
        <v>0.86864492221206913</v>
      </c>
      <c r="C27" s="14">
        <v>0.2872847908602193</v>
      </c>
      <c r="E27" s="14">
        <v>0.12771632868175328</v>
      </c>
      <c r="G27" s="15"/>
      <c r="H27" s="14">
        <f>HLOOKUP(H26,B26:G27,2)</f>
        <v>0.12771632868175328</v>
      </c>
      <c r="I27" s="56">
        <f>I26*100/I25/100</f>
        <v>0.98687061149729738</v>
      </c>
      <c r="J27" s="15"/>
      <c r="K27" s="15"/>
      <c r="L27" s="15"/>
      <c r="M27" s="15"/>
      <c r="N27" s="15"/>
      <c r="O27" s="15"/>
      <c r="P27" s="15"/>
      <c r="V27" s="15"/>
      <c r="W27" s="15"/>
      <c r="X27" s="15"/>
      <c r="Y27" s="14" t="s">
        <v>111</v>
      </c>
      <c r="Z27" s="16">
        <v>0.57435541066166862</v>
      </c>
      <c r="AA27" s="16">
        <v>1.1658451180448044E-2</v>
      </c>
      <c r="AB27" s="16">
        <v>2.1099101810546968E-3</v>
      </c>
      <c r="AC27" s="16"/>
      <c r="AD27" s="43"/>
      <c r="AE27" s="16"/>
      <c r="AF27" s="16"/>
      <c r="AG27" s="14">
        <f>HLOOKUP(AG26,AA26:AF27,2)</f>
        <v>2.1099101810546968E-3</v>
      </c>
      <c r="AH27" s="56">
        <f>AH26*100/AH25/100</f>
        <v>0.76743064070590084</v>
      </c>
      <c r="AI27" s="43"/>
      <c r="AX27" s="15"/>
      <c r="AY27" s="15"/>
    </row>
    <row r="28" spans="1:51" x14ac:dyDescent="0.35">
      <c r="G28" s="9"/>
      <c r="I28" s="9"/>
      <c r="J28" s="9"/>
      <c r="K28" s="9"/>
      <c r="L28" s="9"/>
      <c r="M28" s="9"/>
      <c r="N28" s="9"/>
      <c r="O28" s="9"/>
      <c r="P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X28" s="15"/>
      <c r="AY28" s="15"/>
    </row>
    <row r="29" spans="1:51" s="2" customFormat="1" ht="26" x14ac:dyDescent="0.6">
      <c r="A29" s="2" t="s">
        <v>22</v>
      </c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X31" s="9"/>
    </row>
    <row r="32" spans="1:51" x14ac:dyDescent="0.35">
      <c r="A32" s="30" t="s">
        <v>32</v>
      </c>
      <c r="B32">
        <v>82</v>
      </c>
      <c r="C32">
        <v>78</v>
      </c>
      <c r="E32">
        <v>78</v>
      </c>
      <c r="V32" s="9"/>
      <c r="W32" s="9"/>
      <c r="X32" s="9"/>
      <c r="Y32" s="31" t="s">
        <v>32</v>
      </c>
      <c r="Z32" s="11">
        <v>82</v>
      </c>
      <c r="AA32" s="11">
        <v>82</v>
      </c>
      <c r="AB32" s="11">
        <v>78</v>
      </c>
      <c r="AC32" s="11"/>
      <c r="AD32" s="9"/>
      <c r="AE32" s="9"/>
      <c r="AF32" s="9"/>
      <c r="AH32" s="11"/>
      <c r="AI32" s="11"/>
      <c r="AX32" s="9"/>
    </row>
    <row r="33" spans="1:51" ht="15.5" x14ac:dyDescent="0.35">
      <c r="A33" s="30" t="s">
        <v>33</v>
      </c>
      <c r="B33">
        <v>46</v>
      </c>
      <c r="C33">
        <v>40</v>
      </c>
      <c r="E33">
        <v>49</v>
      </c>
      <c r="I33" s="24">
        <f>AVERAGE(B34:G34)</f>
        <v>56.733375026057956</v>
      </c>
      <c r="V33" s="9"/>
      <c r="W33" s="9"/>
      <c r="X33" s="9"/>
      <c r="Y33" s="31" t="s">
        <v>33</v>
      </c>
      <c r="Z33" s="11">
        <v>46</v>
      </c>
      <c r="AA33" s="11">
        <v>55</v>
      </c>
      <c r="AB33" s="11">
        <v>49</v>
      </c>
      <c r="AC33" s="11"/>
      <c r="AD33" s="9"/>
      <c r="AE33" s="9"/>
      <c r="AF33" s="9"/>
      <c r="AH33" s="42">
        <f>AVERAGE(Z34:AF34)</f>
        <v>61.997081509276633</v>
      </c>
      <c r="AI33" s="11"/>
      <c r="AX33" s="9"/>
    </row>
    <row r="34" spans="1:51" s="24" customFormat="1" ht="15.5" x14ac:dyDescent="0.35">
      <c r="A34" s="34" t="s">
        <v>34</v>
      </c>
      <c r="B34" s="24">
        <v>56.097560975609753</v>
      </c>
      <c r="C34" s="24">
        <v>51.282051282051285</v>
      </c>
      <c r="E34" s="24">
        <v>62.820512820512818</v>
      </c>
      <c r="H34" s="25">
        <f>MAX(B34:G34)</f>
        <v>62.820512820512818</v>
      </c>
      <c r="I34" s="29">
        <f>STDEV(B34:G34)</f>
        <v>5.7954480671212583</v>
      </c>
      <c r="Q34"/>
      <c r="R34"/>
      <c r="S34"/>
      <c r="T34"/>
      <c r="U34"/>
      <c r="Y34" s="34" t="s">
        <v>34</v>
      </c>
      <c r="Z34" s="24">
        <v>56.097560975609753</v>
      </c>
      <c r="AA34" s="24">
        <v>67.073170731707322</v>
      </c>
      <c r="AB34" s="24">
        <v>62.820512820512818</v>
      </c>
      <c r="AG34" s="25">
        <f>MAX(Z34:AF34)</f>
        <v>67.073170731707322</v>
      </c>
      <c r="AH34" s="29">
        <f>STDEV(Z34:AF34)</f>
        <v>5.5339435959159493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/>
      </c>
      <c r="H35" s="14" t="str">
        <f>HLOOKUP(H34,B34:G35,2)</f>
        <v/>
      </c>
      <c r="I35" s="56">
        <f>I34*100/I33/100</f>
        <v>0.10215235854484908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/>
      </c>
      <c r="AB35" s="52" t="str">
        <f>IF(AB34&lt;(50+(1.654*50)/SQRT(AB32)),"n.s.","")</f>
        <v/>
      </c>
      <c r="AG35" s="14" t="str">
        <f>HLOOKUP(AG34,Z34:AF35,2)</f>
        <v/>
      </c>
      <c r="AH35" s="56">
        <f>AH34*100/AH33/100</f>
        <v>8.9261356521885701E-2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4"/>
    </row>
    <row r="39" spans="1:51" x14ac:dyDescent="0.35">
      <c r="A39" t="s">
        <v>117</v>
      </c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X40" s="9"/>
    </row>
    <row r="41" spans="1:51" x14ac:dyDescent="0.35">
      <c r="A41" t="s">
        <v>19</v>
      </c>
      <c r="B41" s="14">
        <v>1.5075905654595594E-2</v>
      </c>
      <c r="C41" s="84">
        <v>-0.140782586088115</v>
      </c>
      <c r="D41" s="84">
        <v>-8.2025304543665717E-2</v>
      </c>
      <c r="E41" s="14">
        <v>7.5015113328418787E-2</v>
      </c>
      <c r="F41" s="14">
        <v>0.17281935961679518</v>
      </c>
      <c r="G41" s="84">
        <v>-0.26046877179594163</v>
      </c>
      <c r="H41" s="84">
        <f>MIN(B41:G41)</f>
        <v>-0.26046877179594163</v>
      </c>
      <c r="V41" s="9"/>
      <c r="W41" s="9"/>
      <c r="X41" s="9"/>
      <c r="Y41" s="11" t="s">
        <v>19</v>
      </c>
      <c r="Z41" s="84">
        <v>-0.10759869302623384</v>
      </c>
      <c r="AA41" s="16">
        <v>0.10641954481324935</v>
      </c>
      <c r="AB41" s="84">
        <v>-2.1103543457656613E-2</v>
      </c>
      <c r="AC41" s="84">
        <v>-6.5465164091845371E-2</v>
      </c>
      <c r="AD41" s="11"/>
      <c r="AE41" s="11"/>
      <c r="AF41" s="11"/>
      <c r="AG41" s="84">
        <f>MIN(Z41:AF41)</f>
        <v>-0.10759869302623384</v>
      </c>
      <c r="AH41" s="11"/>
      <c r="AI41" s="11"/>
      <c r="AX41" s="9"/>
    </row>
    <row r="42" spans="1:51" s="17" customFormat="1" ht="15.5" x14ac:dyDescent="0.35">
      <c r="A42" s="17" t="s">
        <v>20</v>
      </c>
      <c r="B42" s="18">
        <v>2.2728293130626738E-4</v>
      </c>
      <c r="C42" s="18">
        <v>1.9819736545657513E-2</v>
      </c>
      <c r="D42" s="18">
        <v>6.7281505854811076E-3</v>
      </c>
      <c r="E42" s="18">
        <v>5.6272672276755139E-3</v>
      </c>
      <c r="F42" s="18">
        <v>2.9866531058359177E-2</v>
      </c>
      <c r="G42" s="18">
        <v>6.7843981080886323E-2</v>
      </c>
      <c r="H42" s="93"/>
      <c r="I42" s="24">
        <f>AVERAGE(B43:G43)</f>
        <v>2.1685491571560984</v>
      </c>
      <c r="P42"/>
      <c r="Q42"/>
      <c r="R42"/>
      <c r="S42"/>
      <c r="T42"/>
      <c r="U42"/>
      <c r="V42" s="21"/>
      <c r="W42" s="21"/>
      <c r="X42" s="21"/>
      <c r="Y42" s="22" t="s">
        <v>20</v>
      </c>
      <c r="Z42" s="23">
        <v>1.1577478740953703E-2</v>
      </c>
      <c r="AA42" s="23">
        <v>1.1325119518259185E-2</v>
      </c>
      <c r="AB42" s="23">
        <v>4.4535954646920121E-4</v>
      </c>
      <c r="AC42" s="23">
        <v>4.2856877095722402E-3</v>
      </c>
      <c r="AD42" s="22"/>
      <c r="AE42" s="22"/>
      <c r="AF42" s="22"/>
      <c r="AG42" s="93"/>
      <c r="AH42" s="42">
        <f>AVERAGE(Z43:AF43)</f>
        <v>0.69084113788135826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21"/>
    </row>
    <row r="43" spans="1:51" s="25" customFormat="1" ht="15.5" x14ac:dyDescent="0.35">
      <c r="A43" s="24" t="s">
        <v>21</v>
      </c>
      <c r="B43" s="24">
        <v>2.2728293130626739E-2</v>
      </c>
      <c r="C43" s="24">
        <v>1.9819736545657514</v>
      </c>
      <c r="D43" s="24">
        <v>0.67281505854811074</v>
      </c>
      <c r="E43" s="24">
        <v>0.56272672276755142</v>
      </c>
      <c r="F43" s="24">
        <v>2.9866531058359178</v>
      </c>
      <c r="G43" s="24">
        <v>6.7843981080886326</v>
      </c>
      <c r="H43" s="88">
        <f>MAX(B43:G43)</f>
        <v>6.7843981080886326</v>
      </c>
      <c r="I43" s="29">
        <f>STDEV(B43:G43)</f>
        <v>2.5072135685596693</v>
      </c>
      <c r="J43" s="26"/>
      <c r="K43" s="26"/>
      <c r="L43" s="26"/>
      <c r="M43" s="26"/>
      <c r="N43" s="26"/>
      <c r="O43" s="26"/>
      <c r="P43"/>
      <c r="Q43"/>
      <c r="R43"/>
      <c r="S43"/>
      <c r="T43"/>
      <c r="U43"/>
      <c r="V43" s="26"/>
      <c r="W43" s="26"/>
      <c r="X43" s="26"/>
      <c r="Y43" s="25" t="s">
        <v>21</v>
      </c>
      <c r="Z43" s="24">
        <v>1.1577478740953704</v>
      </c>
      <c r="AA43" s="24">
        <v>1.1325119518259186</v>
      </c>
      <c r="AB43" s="24">
        <v>4.4535954646920117E-2</v>
      </c>
      <c r="AC43" s="24">
        <v>0.42856877095722401</v>
      </c>
      <c r="AD43" s="28"/>
      <c r="AE43" s="29"/>
      <c r="AF43" s="29"/>
      <c r="AG43" s="88">
        <f>MAX(Z43:AF43)</f>
        <v>1.1577478740953704</v>
      </c>
      <c r="AH43" s="29">
        <f>STDEV(Z43:AF43)</f>
        <v>0.5475923643673154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26"/>
    </row>
    <row r="44" spans="1:51" x14ac:dyDescent="0.35">
      <c r="A44" t="s">
        <v>111</v>
      </c>
      <c r="B44" s="14">
        <v>0.84620863018669668</v>
      </c>
      <c r="C44" s="14">
        <v>6.7075415754422524E-2</v>
      </c>
      <c r="D44" s="14">
        <v>0.49026192354516684</v>
      </c>
      <c r="E44" s="14">
        <v>0.33093520385712893</v>
      </c>
      <c r="F44" s="14">
        <v>0.14371101034582304</v>
      </c>
      <c r="G44" s="14">
        <v>2.6040720054907453E-2</v>
      </c>
      <c r="H44" s="14">
        <f>HLOOKUP(H43,B43:G44,2)</f>
        <v>2.6040720054907453E-2</v>
      </c>
      <c r="I44" s="56">
        <f>I43*100/I42/100</f>
        <v>1.1561709635615112</v>
      </c>
      <c r="J44" s="9"/>
      <c r="K44" s="9"/>
      <c r="L44" s="9"/>
      <c r="M44" s="9"/>
      <c r="N44" s="9"/>
      <c r="O44" s="9"/>
      <c r="P44" s="14"/>
      <c r="Q44" s="14"/>
      <c r="R44" s="14"/>
      <c r="S44" s="14"/>
      <c r="T44" s="14"/>
      <c r="U44" s="14"/>
      <c r="V44" s="15"/>
      <c r="W44" s="15"/>
      <c r="X44" s="15"/>
      <c r="Y44" t="s">
        <v>111</v>
      </c>
      <c r="Z44" s="14">
        <v>0.16004032213627106</v>
      </c>
      <c r="AA44" s="14">
        <v>0.16222592579676698</v>
      </c>
      <c r="AB44" s="14">
        <v>0.78410686724795509</v>
      </c>
      <c r="AC44" s="14">
        <v>0.39075900775859229</v>
      </c>
      <c r="AD44" s="31"/>
      <c r="AE44" s="16"/>
      <c r="AF44" s="16"/>
      <c r="AG44" s="16">
        <v>9.3863405520113914E-5</v>
      </c>
      <c r="AH44" s="56">
        <f>AH43*100/AH42/100</f>
        <v>0.79264585494524542</v>
      </c>
      <c r="AI44" s="31"/>
      <c r="AW44" s="15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X45" s="15"/>
      <c r="AY45" s="15"/>
    </row>
    <row r="46" spans="1:51" s="2" customFormat="1" ht="26" x14ac:dyDescent="0.6">
      <c r="A46" s="2" t="s">
        <v>22</v>
      </c>
      <c r="P46"/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X49" s="9"/>
    </row>
    <row r="50" spans="1:51" ht="15.5" x14ac:dyDescent="0.35">
      <c r="A50" s="30" t="s">
        <v>33</v>
      </c>
      <c r="B50">
        <v>30</v>
      </c>
      <c r="C50">
        <v>32</v>
      </c>
      <c r="D50">
        <v>27</v>
      </c>
      <c r="E50">
        <v>78</v>
      </c>
      <c r="F50">
        <v>34</v>
      </c>
      <c r="G50">
        <v>32</v>
      </c>
      <c r="I50" s="24">
        <f>AVERAGE(B51:G51)</f>
        <v>48.1815241137895</v>
      </c>
      <c r="V50" s="9"/>
      <c r="W50" s="9"/>
      <c r="X50" s="9"/>
      <c r="Y50" s="31" t="s">
        <v>33</v>
      </c>
      <c r="Z50" s="11">
        <v>32</v>
      </c>
      <c r="AA50" s="11">
        <v>84</v>
      </c>
      <c r="AB50" s="11">
        <v>77</v>
      </c>
      <c r="AC50" s="11">
        <v>35</v>
      </c>
      <c r="AD50" s="9"/>
      <c r="AE50" s="9"/>
      <c r="AF50" s="9"/>
      <c r="AH50" s="42">
        <f>AVERAGE(Z51:AF51)</f>
        <v>49.438767717708309</v>
      </c>
      <c r="AI50" s="11"/>
      <c r="AX50" s="9"/>
    </row>
    <row r="51" spans="1:51" s="24" customFormat="1" ht="15.5" x14ac:dyDescent="0.35">
      <c r="A51" s="34" t="s">
        <v>34</v>
      </c>
      <c r="B51" s="24">
        <v>50</v>
      </c>
      <c r="C51" s="24">
        <v>54.237288135593218</v>
      </c>
      <c r="D51" s="24">
        <v>44.26229508196721</v>
      </c>
      <c r="E51" s="24">
        <v>46.987951807228917</v>
      </c>
      <c r="F51" s="24">
        <v>47.887323943661968</v>
      </c>
      <c r="G51" s="24">
        <v>45.714285714285715</v>
      </c>
      <c r="H51" s="25">
        <f>MAX(B51:G51)</f>
        <v>54.237288135593218</v>
      </c>
      <c r="I51" s="29">
        <f>STDEV(B51:G51)</f>
        <v>3.5478986048492849</v>
      </c>
      <c r="P51"/>
      <c r="Q51"/>
      <c r="R51"/>
      <c r="S51"/>
      <c r="T51"/>
      <c r="U51"/>
      <c r="Y51" s="34" t="s">
        <v>34</v>
      </c>
      <c r="Z51" s="24">
        <v>52.459016393442624</v>
      </c>
      <c r="AA51" s="24">
        <v>50.299401197604787</v>
      </c>
      <c r="AB51" s="24">
        <v>46.385542168674696</v>
      </c>
      <c r="AC51" s="24">
        <v>48.611111111111114</v>
      </c>
      <c r="AG51" s="25">
        <f>MAX(Z51:AF51)</f>
        <v>52.459016393442624</v>
      </c>
      <c r="AH51" s="29">
        <f>STDEV(Z51:AF51)</f>
        <v>2.5735703967904975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>n.s.</v>
      </c>
      <c r="H52" s="14" t="str">
        <f>HLOOKUP(H51,B51:G52,2)</f>
        <v>n.s.</v>
      </c>
      <c r="I52" s="56">
        <f>I51*100/I50/100</f>
        <v>7.3636080844397378E-2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5.2055714889282706E-2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4"/>
    </row>
    <row r="56" spans="1:51" x14ac:dyDescent="0.35">
      <c r="A56" t="s">
        <v>117</v>
      </c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X57" s="9"/>
    </row>
    <row r="58" spans="1:51" x14ac:dyDescent="0.35">
      <c r="A58" t="s">
        <v>19</v>
      </c>
      <c r="B58" s="14">
        <v>0.13894303025052684</v>
      </c>
      <c r="C58" s="14">
        <v>0.19353574538496229</v>
      </c>
      <c r="D58" s="14"/>
      <c r="E58" s="14">
        <v>0.16027063492710075</v>
      </c>
      <c r="F58" s="14"/>
      <c r="G58" s="14"/>
      <c r="H58" s="89">
        <f>MAX(B58:G58)</f>
        <v>0.19353574538496229</v>
      </c>
      <c r="W58" s="9"/>
      <c r="X58" s="9"/>
      <c r="Y58" s="11" t="s">
        <v>19</v>
      </c>
      <c r="Z58" s="16">
        <v>0.22316819356944795</v>
      </c>
      <c r="AA58" s="16">
        <v>0.20476287211676669</v>
      </c>
      <c r="AB58" s="16">
        <v>0.27009456510733487</v>
      </c>
      <c r="AC58" s="16"/>
      <c r="AD58" s="11"/>
      <c r="AE58" s="11"/>
      <c r="AF58" s="11"/>
      <c r="AG58" s="89">
        <f>MAX(Z58:AF58)</f>
        <v>0.27009456510733487</v>
      </c>
      <c r="AH58" s="11"/>
      <c r="AI58" s="11"/>
      <c r="AX58" s="9"/>
    </row>
    <row r="59" spans="1:51" s="17" customFormat="1" ht="15.5" x14ac:dyDescent="0.35">
      <c r="A59" s="17" t="s">
        <v>20</v>
      </c>
      <c r="B59" s="18">
        <v>1.9305165655198818E-2</v>
      </c>
      <c r="C59" s="18">
        <v>3.7456084741712956E-2</v>
      </c>
      <c r="D59" s="18"/>
      <c r="E59" s="18">
        <v>2.5686676419936008E-2</v>
      </c>
      <c r="F59" s="18"/>
      <c r="G59" s="18"/>
      <c r="I59" s="24">
        <f>AVERAGE(B60:G60)</f>
        <v>2.7482642272282596</v>
      </c>
      <c r="W59" s="21"/>
      <c r="X59" s="21"/>
      <c r="Y59" s="22" t="s">
        <v>20</v>
      </c>
      <c r="Z59" s="23">
        <v>4.9804042621050586E-2</v>
      </c>
      <c r="AA59" s="23">
        <v>4.192783379750735E-2</v>
      </c>
      <c r="AB59" s="23">
        <v>7.2951074100520361E-2</v>
      </c>
      <c r="AC59" s="23"/>
      <c r="AD59" s="22"/>
      <c r="AE59" s="22"/>
      <c r="AF59" s="22"/>
      <c r="AH59" s="42">
        <f>AVERAGE(Z60:AF60)</f>
        <v>5.4894316839692765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21"/>
    </row>
    <row r="60" spans="1:51" s="25" customFormat="1" ht="15.5" x14ac:dyDescent="0.35">
      <c r="A60" s="24" t="s">
        <v>21</v>
      </c>
      <c r="B60" s="24">
        <v>1.9305165655198817</v>
      </c>
      <c r="C60" s="24">
        <v>3.7456084741712954</v>
      </c>
      <c r="D60" s="24"/>
      <c r="E60" s="24">
        <v>2.568667641993601</v>
      </c>
      <c r="F60" s="24"/>
      <c r="G60" s="24"/>
      <c r="H60" s="25">
        <f>MAX(B60:G60)</f>
        <v>3.7456084741712954</v>
      </c>
      <c r="I60" s="29">
        <f>STDEV(B60:G60)</f>
        <v>0.92077731253757578</v>
      </c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5" t="s">
        <v>21</v>
      </c>
      <c r="Z60" s="24">
        <v>4.9804042621050586</v>
      </c>
      <c r="AA60" s="24">
        <v>4.1927833797507352</v>
      </c>
      <c r="AB60" s="24">
        <v>7.2951074100520357</v>
      </c>
      <c r="AC60" s="24"/>
      <c r="AD60" s="28"/>
      <c r="AE60" s="29"/>
      <c r="AF60" s="29"/>
      <c r="AG60" s="25">
        <f>MAX(Z60:AF60)</f>
        <v>7.2951074100520357</v>
      </c>
      <c r="AH60" s="29">
        <f>STDEV(Z60:AF60)</f>
        <v>1.6125865199745151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 s="26"/>
    </row>
    <row r="61" spans="1:51" s="14" customFormat="1" x14ac:dyDescent="0.35">
      <c r="A61" s="14" t="s">
        <v>111</v>
      </c>
      <c r="B61" s="14">
        <v>0.31169158502632893</v>
      </c>
      <c r="C61" s="14">
        <v>0.15684645084304791</v>
      </c>
      <c r="E61" s="14">
        <v>0.2424549937420728</v>
      </c>
      <c r="G61" s="15"/>
      <c r="H61" s="14">
        <f>HLOOKUP(H60,B60:G61,2)</f>
        <v>0.2424549937420728</v>
      </c>
      <c r="I61" s="56">
        <f>I60*100/I59/100</f>
        <v>0.33503958732025507</v>
      </c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4" t="s">
        <v>111</v>
      </c>
      <c r="Z61" s="16">
        <v>9.8270803476987911E-2</v>
      </c>
      <c r="AA61" s="16">
        <v>0.13371222757161236</v>
      </c>
      <c r="AB61" s="16">
        <v>4.4093337310959574E-2</v>
      </c>
      <c r="AC61" s="16"/>
      <c r="AD61" s="43"/>
      <c r="AE61" s="16"/>
      <c r="AF61" s="16"/>
      <c r="AG61" s="14">
        <f>HLOOKUP(AG60,AA60:AF61,2)</f>
        <v>4.4093337310959574E-2</v>
      </c>
      <c r="AH61" s="56">
        <f>AH60*100/AH59/100</f>
        <v>0.29376201632743376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X62" s="15"/>
      <c r="AY62" s="15"/>
    </row>
    <row r="63" spans="1:51" s="2" customFormat="1" ht="26" x14ac:dyDescent="0.6">
      <c r="A63" s="2" t="s">
        <v>22</v>
      </c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4"/>
    </row>
    <row r="64" spans="1:51" x14ac:dyDescent="0.35">
      <c r="A64" t="s">
        <v>26</v>
      </c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X65" s="9"/>
    </row>
    <row r="66" spans="1:50" x14ac:dyDescent="0.35">
      <c r="A66" s="30" t="s">
        <v>32</v>
      </c>
      <c r="B66">
        <v>43</v>
      </c>
      <c r="C66">
        <v>44</v>
      </c>
      <c r="E66">
        <v>53</v>
      </c>
      <c r="W66" s="9"/>
      <c r="X66" s="9"/>
      <c r="Y66" s="31" t="s">
        <v>32</v>
      </c>
      <c r="Z66" s="11">
        <v>44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  <c r="AX66" s="9"/>
    </row>
    <row r="67" spans="1:50" ht="15.5" x14ac:dyDescent="0.35">
      <c r="A67" s="30" t="s">
        <v>33</v>
      </c>
      <c r="B67">
        <v>23</v>
      </c>
      <c r="C67">
        <v>20</v>
      </c>
      <c r="E67">
        <v>34</v>
      </c>
      <c r="I67" s="24">
        <f>AVERAGE(B68:G68)</f>
        <v>54.364620314598369</v>
      </c>
      <c r="W67" s="9"/>
      <c r="X67" s="9"/>
      <c r="Y67" s="31" t="s">
        <v>33</v>
      </c>
      <c r="Z67" s="11">
        <v>26</v>
      </c>
      <c r="AA67" s="11">
        <v>37</v>
      </c>
      <c r="AB67" s="11">
        <v>32</v>
      </c>
      <c r="AC67" s="11"/>
      <c r="AD67" s="9"/>
      <c r="AE67" s="9"/>
      <c r="AF67" s="9"/>
      <c r="AH67" s="42">
        <f>AVERAGE(Z68:AF68)</f>
        <v>62.720496368295123</v>
      </c>
      <c r="AI67" s="11"/>
      <c r="AX67" s="9"/>
    </row>
    <row r="68" spans="1:50" s="24" customFormat="1" ht="15.5" x14ac:dyDescent="0.35">
      <c r="A68" s="34" t="s">
        <v>34</v>
      </c>
      <c r="B68" s="24">
        <v>53.488372093023258</v>
      </c>
      <c r="C68" s="24">
        <v>45.454545454545453</v>
      </c>
      <c r="E68" s="24">
        <v>64.15094339622641</v>
      </c>
      <c r="H68" s="25">
        <f>MAX(B68:G68)</f>
        <v>64.15094339622641</v>
      </c>
      <c r="I68" s="29">
        <f>STDEV(B68:G68)</f>
        <v>9.3789488860844035</v>
      </c>
      <c r="Y68" s="34" t="s">
        <v>34</v>
      </c>
      <c r="Z68" s="24">
        <v>59.090909090909093</v>
      </c>
      <c r="AA68" s="24">
        <v>69.811320754716988</v>
      </c>
      <c r="AB68" s="24">
        <v>59.25925925925926</v>
      </c>
      <c r="AG68" s="25">
        <f>MAX(Z68:AF68)</f>
        <v>69.811320754716988</v>
      </c>
      <c r="AH68" s="29">
        <f>STDEV(Z68:AF68)</f>
        <v>6.1414109375698223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0.17251934864641927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>n.s.</v>
      </c>
      <c r="AG69" s="14" t="str">
        <f>HLOOKUP(AG68,Z68:AF69,2)</f>
        <v/>
      </c>
      <c r="AH69" s="56">
        <f>AH68*100/AH67/100</f>
        <v>9.791712905949311E-2</v>
      </c>
    </row>
  </sheetData>
  <conditionalFormatting sqref="A9:G9 A17:G17 V17:AF17 V9:AF9 AX9:XFD9 AX17:XFD17 AI9 AI17">
    <cfRule type="dataBar" priority="3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{CBBD3397-E325-407C-B742-147C3A96B94D}</x14:id>
        </ext>
      </extLst>
    </cfRule>
  </conditionalFormatting>
  <conditionalFormatting sqref="A26:G26 A34:G34 V34:AF34 V26:AF26 AX26:XFD26 AX34:XFD34 AI26 AI34 J34:P34 J26:P26">
    <cfRule type="dataBar" priority="2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{AFB62F1E-683E-4CB2-B2C6-5D0223BF460F}</x14:id>
        </ext>
      </extLst>
    </cfRule>
  </conditionalFormatting>
  <conditionalFormatting sqref="A43:G43 A51:G51 V51:AF51 V43:AF43 AX43:XFD43 AX51:XFD51 AI43 AI51 J51:O51 J43:O43">
    <cfRule type="dataBar" priority="2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{2C3D0423-003F-40D2-B097-3BD41E2A5600}</x14:id>
        </ext>
      </extLst>
    </cfRule>
  </conditionalFormatting>
  <conditionalFormatting sqref="A60:G60 A68:G68 AX60:XFD60 AX68:XFD68 AI60 AI68 J68:AF68 J60:AF60">
    <cfRule type="dataBar" priority="2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{1214DD5B-9F23-4CD4-B099-040D8088255B}</x14:id>
        </ext>
      </extLst>
    </cfRule>
  </conditionalFormatting>
  <conditionalFormatting sqref="B10:G10">
    <cfRule type="cellIs" dxfId="89" priority="261" operator="greaterThan">
      <formula>0.05</formula>
    </cfRule>
  </conditionalFormatting>
  <conditionalFormatting sqref="Z10:AC10">
    <cfRule type="cellIs" dxfId="88" priority="260" operator="greaterThan">
      <formula>0.05</formula>
    </cfRule>
  </conditionalFormatting>
  <conditionalFormatting sqref="J10:L10">
    <cfRule type="cellIs" dxfId="87" priority="259" operator="greaterThan">
      <formula>0.05</formula>
    </cfRule>
  </conditionalFormatting>
  <conditionalFormatting sqref="U10">
    <cfRule type="cellIs" dxfId="86" priority="256" operator="greaterThan">
      <formula>0.05</formula>
    </cfRule>
  </conditionalFormatting>
  <conditionalFormatting sqref="A27:G27 AI27:XFD27 J27:AF27">
    <cfRule type="cellIs" dxfId="85" priority="255" operator="greaterThan">
      <formula>0.05</formula>
    </cfRule>
  </conditionalFormatting>
  <conditionalFormatting sqref="B44:G44">
    <cfRule type="cellIs" dxfId="84" priority="250" operator="greaterThan">
      <formula>0.05</formula>
    </cfRule>
  </conditionalFormatting>
  <conditionalFormatting sqref="Z44:AC44">
    <cfRule type="cellIs" dxfId="83" priority="249" operator="greaterThan">
      <formula>0.05</formula>
    </cfRule>
  </conditionalFormatting>
  <conditionalFormatting sqref="U44">
    <cfRule type="cellIs" dxfId="82" priority="245" operator="greaterThan">
      <formula>0.05</formula>
    </cfRule>
  </conditionalFormatting>
  <conditionalFormatting sqref="A61:G61 AI61:XFD61 J61:AF61">
    <cfRule type="cellIs" dxfId="81" priority="242" operator="greaterThan">
      <formula>0.05</formula>
    </cfRule>
  </conditionalFormatting>
  <conditionalFormatting sqref="I17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{84161811-85BA-4055-9D7D-DAC8B85ADFD0}</x14:id>
        </ext>
      </extLst>
    </cfRule>
  </conditionalFormatting>
  <conditionalFormatting sqref="I26 I34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{9376FD9A-E008-4F8D-85A7-CF74FE06438E}</x14:id>
        </ext>
      </extLst>
    </cfRule>
  </conditionalFormatting>
  <conditionalFormatting sqref="I9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{2FA70658-922F-4CEF-8A5E-4A69F40269FA}</x14:id>
        </ext>
      </extLst>
    </cfRule>
  </conditionalFormatting>
  <conditionalFormatting sqref="I43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{0E565463-A9A8-4BFE-83DB-11800C479232}</x14:id>
        </ext>
      </extLst>
    </cfRule>
  </conditionalFormatting>
  <conditionalFormatting sqref="I51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{0A96D7F3-19AC-421F-A27E-D03B3ADC9B42}</x14:id>
        </ext>
      </extLst>
    </cfRule>
  </conditionalFormatting>
  <conditionalFormatting sqref="I60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{7A83979D-ADA0-48C7-87D4-E0F81826D09B}</x14:id>
        </ext>
      </extLst>
    </cfRule>
  </conditionalFormatting>
  <conditionalFormatting sqref="I6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{A7B1C912-8DDE-470A-BECB-991932701E87}</x14:id>
        </ext>
      </extLst>
    </cfRule>
  </conditionalFormatting>
  <conditionalFormatting sqref="AH14">
    <cfRule type="cellIs" dxfId="80" priority="62" operator="greaterThan">
      <formula>0.94999</formula>
    </cfRule>
    <cfRule type="cellIs" dxfId="79" priority="63" operator="greaterThan">
      <formula>0.66999</formula>
    </cfRule>
    <cfRule type="cellIs" dxfId="78" priority="64" operator="greaterThan">
      <formula>66.999</formula>
    </cfRule>
    <cfRule type="cellIs" dxfId="77" priority="65" operator="greaterThan">
      <formula>",94999"</formula>
    </cfRule>
    <cfRule type="cellIs" dxfId="76" priority="66" operator="greaterThan">
      <formula>",66999"</formula>
    </cfRule>
  </conditionalFormatting>
  <conditionalFormatting sqref="AH31">
    <cfRule type="cellIs" dxfId="75" priority="57" operator="greaterThan">
      <formula>0.94999</formula>
    </cfRule>
    <cfRule type="cellIs" dxfId="74" priority="58" operator="greaterThan">
      <formula>0.66999</formula>
    </cfRule>
    <cfRule type="cellIs" dxfId="73" priority="59" operator="greaterThan">
      <formula>66.999</formula>
    </cfRule>
    <cfRule type="cellIs" dxfId="72" priority="60" operator="greaterThan">
      <formula>",94999"</formula>
    </cfRule>
    <cfRule type="cellIs" dxfId="71" priority="61" operator="greaterThan">
      <formula>",66999"</formula>
    </cfRule>
  </conditionalFormatting>
  <conditionalFormatting sqref="AH26 AH34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{99D0115E-EA0B-4621-AEF8-9EBBA1F93791}</x14:id>
        </ext>
      </extLst>
    </cfRule>
  </conditionalFormatting>
  <conditionalFormatting sqref="AH48">
    <cfRule type="cellIs" dxfId="70" priority="51" operator="greaterThan">
      <formula>0.94999</formula>
    </cfRule>
    <cfRule type="cellIs" dxfId="69" priority="52" operator="greaterThan">
      <formula>0.66999</formula>
    </cfRule>
    <cfRule type="cellIs" dxfId="68" priority="53" operator="greaterThan">
      <formula>66.999</formula>
    </cfRule>
    <cfRule type="cellIs" dxfId="67" priority="54" operator="greaterThan">
      <formula>",94999"</formula>
    </cfRule>
    <cfRule type="cellIs" dxfId="66" priority="55" operator="greaterThan">
      <formula>",66999"</formula>
    </cfRule>
  </conditionalFormatting>
  <conditionalFormatting sqref="AH65">
    <cfRule type="cellIs" dxfId="65" priority="46" operator="greaterThan">
      <formula>0.94999</formula>
    </cfRule>
    <cfRule type="cellIs" dxfId="64" priority="47" operator="greaterThan">
      <formula>0.66999</formula>
    </cfRule>
    <cfRule type="cellIs" dxfId="63" priority="48" operator="greaterThan">
      <formula>66.999</formula>
    </cfRule>
    <cfRule type="cellIs" dxfId="62" priority="49" operator="greaterThan">
      <formula>",94999"</formula>
    </cfRule>
    <cfRule type="cellIs" dxfId="61" priority="50" operator="greaterThan">
      <formula>",66999"</formula>
    </cfRule>
  </conditionalFormatting>
  <conditionalFormatting sqref="AH43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{1153E58F-9921-4527-83B0-027CE7EE83B4}</x14:id>
        </ext>
      </extLst>
    </cfRule>
  </conditionalFormatting>
  <conditionalFormatting sqref="AH60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{6239C821-A38A-4D4D-A516-8BCD012F29ED}</x14:id>
        </ext>
      </extLst>
    </cfRule>
  </conditionalFormatting>
  <conditionalFormatting sqref="AH51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{F6C6A469-529C-4C9C-9B0B-E7E43E57148A}</x14:id>
        </ext>
      </extLst>
    </cfRule>
  </conditionalFormatting>
  <conditionalFormatting sqref="AH68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{4329697D-753C-4075-BBDB-163098064568}</x14:id>
        </ext>
      </extLst>
    </cfRule>
  </conditionalFormatting>
  <conditionalFormatting sqref="AH17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{7800A5A6-9BF3-49DE-AFCD-D413BEE628A7}</x14:id>
        </ext>
      </extLst>
    </cfRule>
  </conditionalFormatting>
  <conditionalFormatting sqref="AH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{CCE2671B-6EF1-463A-B84B-C178CC2E4E24}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{83139055-CD19-41A8-917D-CA6D8FC726FD}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{90800DFB-F79C-4AAB-AB15-720672A120E0}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{81F1D85F-9456-43F5-BF31-912E2A276788}</x14:id>
        </ext>
      </extLst>
    </cfRule>
  </conditionalFormatting>
  <conditionalFormatting sqref="H10">
    <cfRule type="cellIs" dxfId="60" priority="36" operator="greaterThan">
      <formula>0.05</formula>
    </cfRule>
  </conditionalFormatting>
  <conditionalFormatting sqref="H27">
    <cfRule type="cellIs" dxfId="59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{9349A373-6E53-41A4-BF8F-C2BAFA1F035E}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{A9C146A5-7C1C-4B36-8537-5D9798C2497F}</x14:id>
        </ext>
      </extLst>
    </cfRule>
  </conditionalFormatting>
  <conditionalFormatting sqref="H44">
    <cfRule type="cellIs" dxfId="58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{5869FE4B-F763-4ADD-942A-1516B4868D94}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{FD32992E-DF99-43F3-BDF1-F6EC8162DEA1}</x14:id>
        </ext>
      </extLst>
    </cfRule>
  </conditionalFormatting>
  <conditionalFormatting sqref="H61">
    <cfRule type="cellIs" dxfId="57" priority="29" operator="greaterThan">
      <formula>0.05</formula>
    </cfRule>
  </conditionalFormatting>
  <conditionalFormatting sqref="H52">
    <cfRule type="cellIs" dxfId="56" priority="28" operator="greaterThan">
      <formula>0.05</formula>
    </cfRule>
  </conditionalFormatting>
  <conditionalFormatting sqref="H35">
    <cfRule type="cellIs" dxfId="55" priority="27" operator="greaterThan">
      <formula>0.05</formula>
    </cfRule>
  </conditionalFormatting>
  <conditionalFormatting sqref="H18">
    <cfRule type="cellIs" dxfId="54" priority="26" operator="greaterThan">
      <formula>0.05</formula>
    </cfRule>
  </conditionalFormatting>
  <conditionalFormatting sqref="H69">
    <cfRule type="cellIs" dxfId="53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{89989E1A-0B7C-4F8C-936B-D1BD8E36FCEE}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{5AA9AE28-9277-41B3-B1CF-5AF0DC550212}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{F914AABE-4504-4468-8AC4-9763615FE50F}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{D3406E7D-AADC-4D75-99D4-569F0E07EA90}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{430BAD2E-276B-41B7-95F4-B484D24B6A1D}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{9B0B7C49-538D-4F61-ACC3-3EEDB432579E}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{AE6E6BC5-ADEE-46D1-A737-A0530889B4A3}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{6AB88438-A77A-461C-989F-E3D6EF470B7A}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{7855EBC5-2AD6-4701-AAD7-CE8E4BC71067}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{927D8462-A481-4670-B1B6-11F79CDC3AA8}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{0AB93B6E-BD67-4583-ACE1-FD403EA8336F}</x14:id>
        </ext>
      </extLst>
    </cfRule>
  </conditionalFormatting>
  <conditionalFormatting sqref="AG10">
    <cfRule type="cellIs" dxfId="52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{21C0DF9C-E333-4156-9E58-F195F844174A}</x14:id>
        </ext>
      </extLst>
    </cfRule>
  </conditionalFormatting>
  <conditionalFormatting sqref="AG27">
    <cfRule type="cellIs" dxfId="51" priority="11" operator="greaterThan">
      <formula>0.05</formula>
    </cfRule>
  </conditionalFormatting>
  <conditionalFormatting sqref="AG61">
    <cfRule type="cellIs" dxfId="50" priority="10" operator="greaterThan">
      <formula>0.05</formula>
    </cfRule>
  </conditionalFormatting>
  <conditionalFormatting sqref="AG44">
    <cfRule type="cellIs" dxfId="49" priority="9" operator="greaterThan">
      <formula>0.05</formula>
    </cfRule>
  </conditionalFormatting>
  <conditionalFormatting sqref="AG18">
    <cfRule type="cellIs" dxfId="48" priority="8" operator="greaterThan">
      <formula>0.05</formula>
    </cfRule>
  </conditionalFormatting>
  <conditionalFormatting sqref="AG35">
    <cfRule type="cellIs" dxfId="47" priority="7" operator="greaterThan">
      <formula>0.05</formula>
    </cfRule>
  </conditionalFormatting>
  <conditionalFormatting sqref="AG52">
    <cfRule type="cellIs" dxfId="46" priority="6" operator="greaterThan">
      <formula>0.05</formula>
    </cfRule>
  </conditionalFormatting>
  <conditionalFormatting sqref="AG69">
    <cfRule type="cellIs" dxfId="45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{8DC02E4B-D123-4506-98D1-F9F10FE61A72}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{7DF41158-D0D9-45B1-8014-03CB884F1503}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{0CA9C9AC-C3BF-4218-80FD-ABA15EB615F7}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{EFF02007-55C3-42DD-882B-F7F40A1D8013}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BD3397-E325-407C-B742-147C3A96B9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AX9:XFD9 AX17:XFD17 AI9 AI17</xm:sqref>
        </x14:conditionalFormatting>
        <x14:conditionalFormatting xmlns:xm="http://schemas.microsoft.com/office/excel/2006/main">
          <x14:cfRule type="dataBar" id="{AFB62F1E-683E-4CB2-B2C6-5D0223BF46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AX26:XFD26 AX34:XFD34 AI26 AI34 J34:P34 J26:P26</xm:sqref>
        </x14:conditionalFormatting>
        <x14:conditionalFormatting xmlns:xm="http://schemas.microsoft.com/office/excel/2006/main">
          <x14:cfRule type="dataBar" id="{2C3D0423-003F-40D2-B097-3BD41E2A56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AX43:XFD43 AX51:XFD51 AI43 AI51 J51:O51 J43:O43</xm:sqref>
        </x14:conditionalFormatting>
        <x14:conditionalFormatting xmlns:xm="http://schemas.microsoft.com/office/excel/2006/main">
          <x14:cfRule type="dataBar" id="{1214DD5B-9F23-4CD4-B099-040D808825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AX60:XFD60 AX68:XFD68 AI60 AI68 J68:AF68 J60:AF60</xm:sqref>
        </x14:conditionalFormatting>
        <x14:conditionalFormatting xmlns:xm="http://schemas.microsoft.com/office/excel/2006/main">
          <x14:cfRule type="dataBar" id="{84161811-85BA-4055-9D7D-DAC8B85ADFD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9376FD9A-E008-4F8D-85A7-CF74FE06438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2FA70658-922F-4CEF-8A5E-4A69F40269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0E565463-A9A8-4BFE-83DB-11800C47923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0A96D7F3-19AC-421F-A27E-D03B3ADC9B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7A83979D-ADA0-48C7-87D4-E0F81826D09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A7B1C912-8DDE-470A-BECB-991932701E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99D0115E-EA0B-4621-AEF8-9EBBA1F937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1153E58F-9921-4527-83B0-027CE7EE83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6239C821-A38A-4D4D-A516-8BCD012F29E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F6C6A469-529C-4C9C-9B0B-E7E43E57148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4329697D-753C-4075-BBDB-1630980645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7800A5A6-9BF3-49DE-AFCD-D413BEE628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CCE2671B-6EF1-463A-B84B-C178CC2E4E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83139055-CD19-41A8-917D-CA6D8FC726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90800DFB-F79C-4AAB-AB15-720672A120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81F1D85F-9456-43F5-BF31-912E2A27678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9349A373-6E53-41A4-BF8F-C2BAFA1F035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A9C146A5-7C1C-4B36-8537-5D9798C249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5869FE4B-F763-4ADD-942A-1516B4868D9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FD32992E-DF99-43F3-BDF1-F6EC8162DE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89989E1A-0B7C-4F8C-936B-D1BD8E36FC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5AA9AE28-9277-41B3-B1CF-5AF0DC55021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F914AABE-4504-4468-8AC4-9763615FE5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D3406E7D-AADC-4D75-99D4-569F0E07EA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430BAD2E-276B-41B7-95F4-B484D24B6A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9B0B7C49-538D-4F61-ACC3-3EEDB432579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AE6E6BC5-ADEE-46D1-A737-A0530889B4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6AB88438-A77A-461C-989F-E3D6EF470B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7855EBC5-2AD6-4701-AAD7-CE8E4BC710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927D8462-A481-4670-B1B6-11F79CDC3AA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0AB93B6E-BD67-4583-ACE1-FD403EA833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21C0DF9C-E333-4156-9E58-F195F84417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8DC02E4B-D123-4506-98D1-F9F10FE61A7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7DF41158-D0D9-45B1-8014-03CB884F150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0CA9C9AC-C3BF-4218-80FD-ABA15EB615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EFF02007-55C3-42DD-882B-F7F40A1D80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853D4-DC9E-4ACC-BD8B-CFFFCD54FD2B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91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4"/>
    </row>
    <row r="5" spans="1:51" x14ac:dyDescent="0.35">
      <c r="A5" t="s">
        <v>117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X6" s="9"/>
    </row>
    <row r="7" spans="1:51" x14ac:dyDescent="0.35">
      <c r="A7" t="s">
        <v>19</v>
      </c>
      <c r="B7" s="14">
        <v>7.4229390161177217E-2</v>
      </c>
      <c r="C7" s="14"/>
      <c r="D7" s="14"/>
      <c r="E7" s="14"/>
      <c r="F7" s="14"/>
      <c r="G7" s="14"/>
      <c r="H7" s="91">
        <f>MAX(B7:G7)</f>
        <v>7.4229390161177217E-2</v>
      </c>
      <c r="V7" s="9"/>
      <c r="W7" s="9"/>
      <c r="X7" s="9"/>
      <c r="Y7" s="11" t="s">
        <v>19</v>
      </c>
      <c r="Z7" s="16">
        <v>7.4229390161177217E-2</v>
      </c>
      <c r="AA7" s="16">
        <v>7.4229390161177217E-2</v>
      </c>
      <c r="AB7" s="16"/>
      <c r="AC7" s="16"/>
      <c r="AD7" s="11"/>
      <c r="AE7" s="11"/>
      <c r="AF7" s="11"/>
      <c r="AG7" s="91">
        <f>MAX(Z7:AF7)</f>
        <v>7.4229390161177217E-2</v>
      </c>
      <c r="AH7" s="11"/>
      <c r="AI7" s="11"/>
      <c r="AX7" s="9"/>
    </row>
    <row r="8" spans="1:51" s="17" customFormat="1" ht="15.5" x14ac:dyDescent="0.35">
      <c r="A8" s="17" t="s">
        <v>20</v>
      </c>
      <c r="B8" s="18">
        <v>5.510002363700273E-3</v>
      </c>
      <c r="C8" s="18"/>
      <c r="D8" s="18"/>
      <c r="E8" s="18"/>
      <c r="F8" s="18"/>
      <c r="G8" s="18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5.510002363700273E-3</v>
      </c>
      <c r="AA8" s="23">
        <v>5.510002363700273E-3</v>
      </c>
      <c r="AB8" s="23"/>
      <c r="AC8" s="23"/>
      <c r="AD8" s="22"/>
      <c r="AE8" s="22"/>
      <c r="AF8" s="22"/>
      <c r="AH8" s="42">
        <f>AVERAGE(Z9:AF9)</f>
        <v>0.55100023637002726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 s="21"/>
    </row>
    <row r="9" spans="1:51" s="25" customFormat="1" ht="15.5" x14ac:dyDescent="0.35">
      <c r="A9" s="24" t="s">
        <v>21</v>
      </c>
      <c r="B9" s="24">
        <v>0.55100023637002726</v>
      </c>
      <c r="C9" s="24"/>
      <c r="D9" s="24"/>
      <c r="E9" s="24"/>
      <c r="F9" s="24"/>
      <c r="G9" s="24"/>
      <c r="H9" s="70">
        <f>MAX(B9:G9)</f>
        <v>0.55100023637002726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0.55100023637002726</v>
      </c>
      <c r="AA9" s="24">
        <v>0.55100023637002726</v>
      </c>
      <c r="AB9" s="24"/>
      <c r="AC9" s="24"/>
      <c r="AD9" s="28"/>
      <c r="AE9" s="29"/>
      <c r="AF9" s="29"/>
      <c r="AG9" s="92">
        <f>MAX(Z9:AF9)</f>
        <v>0.55100023637002726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 s="26"/>
    </row>
    <row r="10" spans="1:51" x14ac:dyDescent="0.35">
      <c r="A10" t="s">
        <v>111</v>
      </c>
      <c r="B10" s="14">
        <v>4.278318890873134E-2</v>
      </c>
      <c r="C10" s="14"/>
      <c r="D10" s="14"/>
      <c r="E10" s="14"/>
      <c r="F10" s="14"/>
      <c r="G10" s="14"/>
      <c r="H10" s="85">
        <f>HLOOKUP(H9,B9:G10,2)</f>
        <v>4.278318890873134E-2</v>
      </c>
      <c r="I10" s="9"/>
      <c r="J10" s="14"/>
      <c r="K10" s="14"/>
      <c r="L10" s="14"/>
      <c r="N10" s="9"/>
      <c r="O10" s="30"/>
      <c r="P10" s="14"/>
      <c r="Q10" s="14"/>
      <c r="R10" s="14"/>
      <c r="S10" s="14"/>
      <c r="T10" s="14"/>
      <c r="U10" s="14"/>
      <c r="V10" s="15"/>
      <c r="W10" s="15"/>
      <c r="X10" s="15"/>
      <c r="Y10" t="s">
        <v>111</v>
      </c>
      <c r="Z10" s="14">
        <v>4.278318890873134E-2</v>
      </c>
      <c r="AA10" s="14">
        <v>8.3851860061409947E-2</v>
      </c>
      <c r="AB10" s="14"/>
      <c r="AC10" s="14"/>
      <c r="AD10" s="31"/>
      <c r="AE10" s="16"/>
      <c r="AF10" s="16"/>
      <c r="AG10" s="14">
        <f>HLOOKUP(AG9,Z9:AF10,2)</f>
        <v>8.3851860061409947E-2</v>
      </c>
      <c r="AH10" s="56">
        <f>AH9*100/AH8/100</f>
        <v>0</v>
      </c>
      <c r="AI10" s="31"/>
      <c r="AX10" s="15"/>
      <c r="AY10" s="15"/>
    </row>
    <row r="11" spans="1:51" x14ac:dyDescent="0.35">
      <c r="G11" s="9"/>
      <c r="I11" s="9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X14" s="9"/>
    </row>
    <row r="15" spans="1:51" x14ac:dyDescent="0.35">
      <c r="A15" s="30" t="s">
        <v>32</v>
      </c>
      <c r="B15">
        <v>109</v>
      </c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X15" s="9"/>
    </row>
    <row r="16" spans="1:51" ht="15.5" x14ac:dyDescent="0.35">
      <c r="A16" s="30" t="s">
        <v>33</v>
      </c>
      <c r="B16">
        <v>57</v>
      </c>
      <c r="V16" s="9"/>
      <c r="W16" s="9"/>
      <c r="X16" s="9"/>
      <c r="Y16" s="31" t="s">
        <v>33</v>
      </c>
      <c r="Z16" s="11">
        <v>57</v>
      </c>
      <c r="AA16" s="11">
        <v>57</v>
      </c>
      <c r="AB16" s="11"/>
      <c r="AC16" s="11"/>
      <c r="AD16" s="9"/>
      <c r="AE16" s="9"/>
      <c r="AF16" s="9"/>
      <c r="AH16" s="42">
        <f>AVERAGE(Z17:AF17)</f>
        <v>52.293577981651374</v>
      </c>
      <c r="AI16" s="11"/>
      <c r="AX16" s="9"/>
    </row>
    <row r="17" spans="1:51" s="24" customFormat="1" ht="15.5" x14ac:dyDescent="0.35">
      <c r="A17" s="34" t="s">
        <v>34</v>
      </c>
      <c r="B17" s="24">
        <v>52.293577981651374</v>
      </c>
      <c r="H17" s="25">
        <f>MAX(B17:G17)</f>
        <v>52.293577981651374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52.293577981651374</v>
      </c>
      <c r="AA17" s="24">
        <v>52.293577981651374</v>
      </c>
      <c r="AG17" s="25">
        <f>MAX(Z17:AF17)</f>
        <v>52.293577981651374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 s="4"/>
    </row>
    <row r="22" spans="1:51" x14ac:dyDescent="0.35">
      <c r="A22" t="s">
        <v>117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X23" s="9"/>
    </row>
    <row r="24" spans="1:51" x14ac:dyDescent="0.35">
      <c r="A24" t="s">
        <v>19</v>
      </c>
      <c r="B24" s="14">
        <v>5.2861139034620142E-2</v>
      </c>
      <c r="C24" s="14">
        <v>0.19572433105270998</v>
      </c>
      <c r="D24" s="14"/>
      <c r="E24" s="14">
        <v>0.32097867077892839</v>
      </c>
      <c r="F24" s="14"/>
      <c r="G24" s="14"/>
      <c r="H24" s="89">
        <f>MAX(B24:G24)</f>
        <v>0.32097867077892839</v>
      </c>
      <c r="V24" s="9"/>
      <c r="W24" s="9"/>
      <c r="X24" s="9"/>
      <c r="Y24" s="11" t="s">
        <v>19</v>
      </c>
      <c r="Z24" s="16">
        <v>0.10318460094535004</v>
      </c>
      <c r="AA24" s="16">
        <v>0.27949757569248668</v>
      </c>
      <c r="AB24" s="16">
        <v>0.3613488954065035</v>
      </c>
      <c r="AC24" s="16"/>
      <c r="AD24" s="11"/>
      <c r="AE24" s="11"/>
      <c r="AF24" s="11"/>
      <c r="AG24" s="89">
        <f>MAX(Z24:AF24)</f>
        <v>0.3613488954065035</v>
      </c>
      <c r="AH24" s="11"/>
      <c r="AI24" s="11"/>
      <c r="AX24" s="9"/>
    </row>
    <row r="25" spans="1:51" s="17" customFormat="1" ht="15.5" x14ac:dyDescent="0.35">
      <c r="A25" s="17" t="s">
        <v>20</v>
      </c>
      <c r="B25" s="18">
        <v>2.7943000200374413E-3</v>
      </c>
      <c r="C25" s="18">
        <v>3.830801376603081E-2</v>
      </c>
      <c r="D25" s="18"/>
      <c r="E25" s="18">
        <v>0.10302730709500769</v>
      </c>
      <c r="F25" s="18"/>
      <c r="G25" s="18"/>
      <c r="I25" s="24">
        <f>AVERAGE(B26:G26)</f>
        <v>4.8043206960358651</v>
      </c>
      <c r="Q25"/>
      <c r="R25"/>
      <c r="S25"/>
      <c r="T25"/>
      <c r="U25"/>
      <c r="V25" s="21"/>
      <c r="W25" s="21"/>
      <c r="X25" s="21"/>
      <c r="Y25" s="22" t="s">
        <v>20</v>
      </c>
      <c r="Z25" s="23">
        <v>1.0647061872251132E-2</v>
      </c>
      <c r="AA25" s="23">
        <v>7.8118894817977319E-2</v>
      </c>
      <c r="AB25" s="23">
        <v>0.13057302421150022</v>
      </c>
      <c r="AC25" s="23"/>
      <c r="AD25" s="22"/>
      <c r="AE25" s="22"/>
      <c r="AF25" s="22"/>
      <c r="AH25" s="42">
        <f>AVERAGE(Z26:AF26)</f>
        <v>7.3112993633909555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21"/>
    </row>
    <row r="26" spans="1:51" s="25" customFormat="1" ht="15.5" x14ac:dyDescent="0.35">
      <c r="A26" s="24" t="s">
        <v>21</v>
      </c>
      <c r="B26" s="24">
        <v>0.27943000200374413</v>
      </c>
      <c r="C26" s="24">
        <v>3.8308013766030808</v>
      </c>
      <c r="D26" s="24"/>
      <c r="E26" s="24">
        <v>10.30273070950077</v>
      </c>
      <c r="F26" s="24"/>
      <c r="G26" s="24"/>
      <c r="H26" s="25">
        <f>MAX(B26:G26)</f>
        <v>10.30273070950077</v>
      </c>
      <c r="I26" s="29">
        <f>STDEV(B26:G26)</f>
        <v>5.0820708542098512</v>
      </c>
      <c r="J26" s="26"/>
      <c r="K26" s="26"/>
      <c r="L26" s="26"/>
      <c r="M26" s="26"/>
      <c r="N26" s="26"/>
      <c r="O26" s="26"/>
      <c r="P26" s="26"/>
      <c r="Q26"/>
      <c r="R26"/>
      <c r="S26"/>
      <c r="T26"/>
      <c r="U26"/>
      <c r="V26" s="26"/>
      <c r="W26" s="26"/>
      <c r="X26" s="26"/>
      <c r="Y26" s="25" t="s">
        <v>21</v>
      </c>
      <c r="Z26" s="24">
        <v>1.0647061872251131</v>
      </c>
      <c r="AA26" s="24">
        <v>7.8118894817977322</v>
      </c>
      <c r="AB26" s="24">
        <v>13.057302421150021</v>
      </c>
      <c r="AC26" s="24"/>
      <c r="AD26" s="28"/>
      <c r="AE26" s="29"/>
      <c r="AF26" s="29"/>
      <c r="AG26" s="25">
        <f>MAX(Z26:AF26)</f>
        <v>13.057302421150021</v>
      </c>
      <c r="AH26" s="29">
        <f>STDEV(Z26:AF26)</f>
        <v>6.0119492643794281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26"/>
    </row>
    <row r="27" spans="1:51" s="14" customFormat="1" x14ac:dyDescent="0.35">
      <c r="A27" s="14" t="s">
        <v>111</v>
      </c>
      <c r="B27" s="14">
        <v>0.64143814633929286</v>
      </c>
      <c r="C27" s="14">
        <v>9.2399895926913944E-2</v>
      </c>
      <c r="E27" s="14">
        <v>4.988522420682406E-3</v>
      </c>
      <c r="G27" s="15"/>
      <c r="H27" s="14">
        <f>HLOOKUP(H26,B26:G27,2)</f>
        <v>4.988522420682406E-3</v>
      </c>
      <c r="I27" s="56">
        <f>I26*100/I25/100</f>
        <v>1.0578125765840658</v>
      </c>
      <c r="J27" s="15"/>
      <c r="K27" s="15"/>
      <c r="L27" s="15"/>
      <c r="M27" s="15"/>
      <c r="N27" s="15"/>
      <c r="O27" s="15"/>
      <c r="P27" s="15"/>
      <c r="V27" s="15"/>
      <c r="W27" s="15"/>
      <c r="X27" s="15"/>
      <c r="Y27" s="14" t="s">
        <v>111</v>
      </c>
      <c r="Z27" s="16">
        <v>0.36239011068489357</v>
      </c>
      <c r="AA27" s="16">
        <v>1.1063882549025858E-5</v>
      </c>
      <c r="AB27" s="16">
        <v>7.6110693937842556E-9</v>
      </c>
      <c r="AC27" s="16"/>
      <c r="AD27" s="43"/>
      <c r="AE27" s="16"/>
      <c r="AF27" s="16"/>
      <c r="AG27" s="14">
        <f>HLOOKUP(AG26,AA26:AF27,2)</f>
        <v>7.6110693937842556E-9</v>
      </c>
      <c r="AH27" s="56">
        <f>AH26*100/AH25/100</f>
        <v>0.82228191810642914</v>
      </c>
      <c r="AI27" s="43"/>
      <c r="AX27" s="15"/>
      <c r="AY27" s="15"/>
    </row>
    <row r="28" spans="1:51" x14ac:dyDescent="0.35">
      <c r="G28" s="9"/>
      <c r="I28" s="9"/>
      <c r="J28" s="9"/>
      <c r="K28" s="9"/>
      <c r="L28" s="9"/>
      <c r="M28" s="9"/>
      <c r="N28" s="9"/>
      <c r="O28" s="9"/>
      <c r="P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X28" s="15"/>
      <c r="AY28" s="15"/>
    </row>
    <row r="29" spans="1:51" s="2" customFormat="1" ht="26" x14ac:dyDescent="0.6">
      <c r="A29" s="2" t="s">
        <v>22</v>
      </c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X31" s="9"/>
    </row>
    <row r="32" spans="1:51" x14ac:dyDescent="0.35">
      <c r="A32" s="30" t="s">
        <v>32</v>
      </c>
      <c r="B32">
        <v>78</v>
      </c>
      <c r="C32">
        <v>74</v>
      </c>
      <c r="E32">
        <v>74</v>
      </c>
      <c r="V32" s="9"/>
      <c r="W32" s="9"/>
      <c r="X32" s="9"/>
      <c r="Y32" s="31" t="s">
        <v>32</v>
      </c>
      <c r="Z32" s="11">
        <v>78</v>
      </c>
      <c r="AA32" s="11">
        <v>78</v>
      </c>
      <c r="AB32" s="11">
        <v>74</v>
      </c>
      <c r="AC32" s="11"/>
      <c r="AD32" s="9"/>
      <c r="AE32" s="9"/>
      <c r="AF32" s="9"/>
      <c r="AH32" s="11"/>
      <c r="AI32" s="11"/>
      <c r="AX32" s="9"/>
    </row>
    <row r="33" spans="1:51" ht="15.5" x14ac:dyDescent="0.35">
      <c r="A33" s="30" t="s">
        <v>33</v>
      </c>
      <c r="B33">
        <v>42</v>
      </c>
      <c r="C33">
        <v>39</v>
      </c>
      <c r="E33">
        <v>41</v>
      </c>
      <c r="I33" s="24">
        <f>AVERAGE(B34:G34)</f>
        <v>53.984753984753979</v>
      </c>
      <c r="V33" s="9"/>
      <c r="W33" s="9"/>
      <c r="X33" s="9"/>
      <c r="Y33" s="31" t="s">
        <v>33</v>
      </c>
      <c r="Z33" s="11">
        <v>42</v>
      </c>
      <c r="AA33" s="11">
        <v>45</v>
      </c>
      <c r="AB33" s="11">
        <v>42</v>
      </c>
      <c r="AC33" s="11"/>
      <c r="AD33" s="9"/>
      <c r="AE33" s="9"/>
      <c r="AF33" s="9"/>
      <c r="AH33" s="42">
        <f>AVERAGE(Z34:AF34)</f>
        <v>56.098406098406109</v>
      </c>
      <c r="AI33" s="11"/>
      <c r="AX33" s="9"/>
    </row>
    <row r="34" spans="1:51" s="24" customFormat="1" ht="15.5" x14ac:dyDescent="0.35">
      <c r="A34" s="34" t="s">
        <v>34</v>
      </c>
      <c r="B34" s="24">
        <v>53.846153846153847</v>
      </c>
      <c r="C34" s="24">
        <v>52.702702702702702</v>
      </c>
      <c r="E34" s="24">
        <v>55.405405405405403</v>
      </c>
      <c r="H34" s="25">
        <f>MAX(B34:G34)</f>
        <v>55.405405405405403</v>
      </c>
      <c r="I34" s="29">
        <f>STDEV(B34:G34)</f>
        <v>1.3566716528379685</v>
      </c>
      <c r="Q34"/>
      <c r="R34"/>
      <c r="S34"/>
      <c r="T34"/>
      <c r="U34"/>
      <c r="Y34" s="34" t="s">
        <v>34</v>
      </c>
      <c r="Z34" s="24">
        <v>53.846153846153847</v>
      </c>
      <c r="AA34" s="24">
        <v>57.692307692307693</v>
      </c>
      <c r="AB34" s="24">
        <v>56.756756756756758</v>
      </c>
      <c r="AG34" s="25">
        <f>MAX(Z34:AF34)</f>
        <v>57.692307692307693</v>
      </c>
      <c r="AH34" s="29">
        <f>STDEV(Z34:AF34)</f>
        <v>2.0058150572981712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2.5130644352313079E-2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3.5755294968267577E-2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4"/>
    </row>
    <row r="39" spans="1:51" x14ac:dyDescent="0.35">
      <c r="A39" t="s">
        <v>117</v>
      </c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X40" s="9"/>
    </row>
    <row r="41" spans="1:51" x14ac:dyDescent="0.35">
      <c r="A41" t="s">
        <v>19</v>
      </c>
      <c r="B41" s="84">
        <v>-3.9121009360156812E-2</v>
      </c>
      <c r="C41" s="84">
        <v>-0.2321913602580592</v>
      </c>
      <c r="D41" s="84">
        <v>-0.24854149406465656</v>
      </c>
      <c r="E41" s="14">
        <v>0.11719959629773269</v>
      </c>
      <c r="F41" s="14">
        <v>0.39691569099331603</v>
      </c>
      <c r="G41" s="84">
        <v>-0.18718897036204188</v>
      </c>
      <c r="H41" s="89">
        <f>MAX(B41:G41)</f>
        <v>0.39691569099331603</v>
      </c>
      <c r="V41" s="9"/>
      <c r="W41" s="9"/>
      <c r="X41" s="9"/>
      <c r="Y41" s="11" t="s">
        <v>19</v>
      </c>
      <c r="Z41" s="84">
        <v>-0.25826002679124493</v>
      </c>
      <c r="AA41" s="16">
        <v>0.26273157594807672</v>
      </c>
      <c r="AB41" s="16">
        <v>8.8216723099894007E-2</v>
      </c>
      <c r="AC41" s="16">
        <v>6.695094585409242E-2</v>
      </c>
      <c r="AD41" s="11"/>
      <c r="AE41" s="11"/>
      <c r="AF41" s="11"/>
      <c r="AG41" s="89">
        <f>MAX(Z41:AF41)</f>
        <v>0.26273157594807672</v>
      </c>
      <c r="AH41" s="11"/>
      <c r="AI41" s="11"/>
      <c r="AX41" s="9"/>
    </row>
    <row r="42" spans="1:51" s="17" customFormat="1" ht="15.5" x14ac:dyDescent="0.35">
      <c r="A42" s="17" t="s">
        <v>20</v>
      </c>
      <c r="B42" s="18">
        <v>1.5304533733574769E-3</v>
      </c>
      <c r="C42" s="18">
        <v>5.3912827778487833E-2</v>
      </c>
      <c r="D42" s="18">
        <v>6.1772874271891709E-2</v>
      </c>
      <c r="E42" s="18">
        <v>1.3735745372351518E-2</v>
      </c>
      <c r="F42" s="18">
        <v>0.15754206575670154</v>
      </c>
      <c r="G42" s="18">
        <v>3.5039710625201392E-2</v>
      </c>
      <c r="I42" s="24">
        <f>AVERAGE(B43:G43)</f>
        <v>5.3922279529665245</v>
      </c>
      <c r="P42"/>
      <c r="Q42"/>
      <c r="R42"/>
      <c r="S42"/>
      <c r="T42"/>
      <c r="U42"/>
      <c r="V42" s="21"/>
      <c r="W42" s="21"/>
      <c r="X42" s="21"/>
      <c r="Y42" s="22" t="s">
        <v>20</v>
      </c>
      <c r="Z42" s="23">
        <v>6.6698241438214553E-2</v>
      </c>
      <c r="AA42" s="23">
        <v>6.902788100016001E-2</v>
      </c>
      <c r="AB42" s="23">
        <v>7.7821902344833724E-3</v>
      </c>
      <c r="AC42" s="23">
        <v>4.4824291507576152E-3</v>
      </c>
      <c r="AD42" s="22"/>
      <c r="AE42" s="22"/>
      <c r="AF42" s="22"/>
      <c r="AH42" s="42">
        <f>AVERAGE(Z43:AF43)</f>
        <v>3.6997685455903886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21"/>
    </row>
    <row r="43" spans="1:51" s="25" customFormat="1" ht="15.5" x14ac:dyDescent="0.35">
      <c r="A43" s="24" t="s">
        <v>21</v>
      </c>
      <c r="B43" s="24">
        <v>0.15304533733574768</v>
      </c>
      <c r="C43" s="24">
        <v>5.3912827778487831</v>
      </c>
      <c r="D43" s="24">
        <v>6.1772874271891709</v>
      </c>
      <c r="E43" s="24">
        <v>1.3735745372351518</v>
      </c>
      <c r="F43" s="24">
        <v>15.754206575670155</v>
      </c>
      <c r="G43" s="24">
        <v>3.5039710625201392</v>
      </c>
      <c r="H43" s="25">
        <f>MAX(B43:G43)</f>
        <v>15.754206575670155</v>
      </c>
      <c r="I43" s="29">
        <f>STDEV(B43:G43)</f>
        <v>5.5704765341720144</v>
      </c>
      <c r="J43" s="26"/>
      <c r="K43" s="26"/>
      <c r="L43" s="26"/>
      <c r="M43" s="26"/>
      <c r="N43" s="26"/>
      <c r="O43" s="26"/>
      <c r="P43"/>
      <c r="Q43"/>
      <c r="R43"/>
      <c r="S43"/>
      <c r="T43"/>
      <c r="U43"/>
      <c r="V43" s="26"/>
      <c r="W43" s="26"/>
      <c r="X43" s="26"/>
      <c r="Y43" s="25" t="s">
        <v>21</v>
      </c>
      <c r="Z43" s="24">
        <v>6.6698241438214554</v>
      </c>
      <c r="AA43" s="24">
        <v>6.902788100016001</v>
      </c>
      <c r="AB43" s="24">
        <v>0.77821902344833727</v>
      </c>
      <c r="AC43" s="24">
        <v>0.44824291507576153</v>
      </c>
      <c r="AD43" s="28"/>
      <c r="AE43" s="29"/>
      <c r="AF43" s="29"/>
      <c r="AG43" s="25">
        <f>MAX(Z43:AF43)</f>
        <v>6.902788100016001</v>
      </c>
      <c r="AH43" s="29">
        <f>STDEV(Z43:AF43)</f>
        <v>3.567839451677469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26"/>
    </row>
    <row r="44" spans="1:51" x14ac:dyDescent="0.35">
      <c r="A44" t="s">
        <v>111</v>
      </c>
      <c r="B44" s="14">
        <v>0.61894097286257455</v>
      </c>
      <c r="C44" s="14">
        <v>2.6105732114628461E-3</v>
      </c>
      <c r="D44" s="14">
        <v>3.9469531957278405E-2</v>
      </c>
      <c r="E44" s="14">
        <v>0.13263586747197792</v>
      </c>
      <c r="F44" s="14">
        <v>7.3375188171651842E-4</v>
      </c>
      <c r="G44" s="14">
        <v>0.12352364234907656</v>
      </c>
      <c r="H44" s="14">
        <f>HLOOKUP(H43,B43:G44,2)</f>
        <v>7.3375188171651842E-4</v>
      </c>
      <c r="I44" s="56">
        <f>I43*100/I42/100</f>
        <v>1.0330565737873576</v>
      </c>
      <c r="J44" s="9"/>
      <c r="K44" s="9"/>
      <c r="L44" s="9"/>
      <c r="M44" s="9"/>
      <c r="N44" s="9"/>
      <c r="O44" s="9"/>
      <c r="P44" s="14"/>
      <c r="Q44" s="14"/>
      <c r="R44" s="14"/>
      <c r="S44" s="14"/>
      <c r="T44" s="14"/>
      <c r="U44" s="14"/>
      <c r="V44" s="15"/>
      <c r="W44" s="15"/>
      <c r="X44" s="15"/>
      <c r="Y44" t="s">
        <v>111</v>
      </c>
      <c r="Z44" s="14">
        <v>7.2494809123348864E-4</v>
      </c>
      <c r="AA44" s="14">
        <v>5.3749683834416399E-4</v>
      </c>
      <c r="AB44" s="14">
        <v>0.25693700246218659</v>
      </c>
      <c r="AC44" s="14">
        <v>0.38568623435123095</v>
      </c>
      <c r="AD44" s="31"/>
      <c r="AE44" s="16"/>
      <c r="AF44" s="16"/>
      <c r="AG44" s="16">
        <v>9.3863405520113914E-5</v>
      </c>
      <c r="AH44" s="56">
        <f>AH43*100/AH42/100</f>
        <v>0.96434125749023925</v>
      </c>
      <c r="AI44" s="31"/>
      <c r="AW44" s="15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X45" s="15"/>
      <c r="AY45" s="15"/>
    </row>
    <row r="46" spans="1:51" s="2" customFormat="1" ht="26" x14ac:dyDescent="0.6">
      <c r="A46" s="2" t="s">
        <v>22</v>
      </c>
      <c r="P46"/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X48" s="9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  <c r="AX49" s="9"/>
    </row>
    <row r="50" spans="1:51" ht="15.5" x14ac:dyDescent="0.35">
      <c r="A50" s="30" t="s">
        <v>33</v>
      </c>
      <c r="B50">
        <v>34</v>
      </c>
      <c r="C50">
        <v>33</v>
      </c>
      <c r="D50">
        <v>31</v>
      </c>
      <c r="E50">
        <v>60</v>
      </c>
      <c r="F50">
        <v>43</v>
      </c>
      <c r="G50">
        <v>24</v>
      </c>
      <c r="I50" s="24">
        <f>AVERAGE(B51:G51)</f>
        <v>52.113338084141965</v>
      </c>
      <c r="V50" s="9"/>
      <c r="W50" s="9"/>
      <c r="X50" s="9"/>
      <c r="Y50" s="31" t="s">
        <v>33</v>
      </c>
      <c r="Z50" s="11">
        <v>35</v>
      </c>
      <c r="AA50" s="11">
        <v>69</v>
      </c>
      <c r="AB50" s="11">
        <v>63</v>
      </c>
      <c r="AC50" s="11">
        <v>36</v>
      </c>
      <c r="AD50" s="9"/>
      <c r="AE50" s="9"/>
      <c r="AF50" s="9"/>
      <c r="AH50" s="42">
        <f>AVERAGE(Z51:AF51)</f>
        <v>48.891215618741306</v>
      </c>
      <c r="AI50" s="11"/>
      <c r="AX50" s="9"/>
    </row>
    <row r="51" spans="1:51" s="24" customFormat="1" ht="15.5" x14ac:dyDescent="0.35">
      <c r="A51" s="34" t="s">
        <v>34</v>
      </c>
      <c r="B51" s="24">
        <v>60.714285714285715</v>
      </c>
      <c r="C51" s="24">
        <v>60</v>
      </c>
      <c r="D51" s="24">
        <v>54.385964912280699</v>
      </c>
      <c r="E51" s="24">
        <v>37.037037037037038</v>
      </c>
      <c r="F51" s="24">
        <v>64.179104477611943</v>
      </c>
      <c r="G51" s="24">
        <v>36.363636363636367</v>
      </c>
      <c r="H51" s="25">
        <f>MAX(B51:G51)</f>
        <v>64.179104477611943</v>
      </c>
      <c r="I51" s="29">
        <f>STDEV(B51:G51)</f>
        <v>12.347236494220999</v>
      </c>
      <c r="P51"/>
      <c r="Q51"/>
      <c r="R51"/>
      <c r="S51"/>
      <c r="T51"/>
      <c r="U51"/>
      <c r="Y51" s="34" t="s">
        <v>34</v>
      </c>
      <c r="Z51" s="24">
        <v>61.403508771929822</v>
      </c>
      <c r="AA51" s="24">
        <v>42.331288343558285</v>
      </c>
      <c r="AB51" s="24">
        <v>38.888888888888886</v>
      </c>
      <c r="AC51" s="24">
        <v>52.941176470588232</v>
      </c>
      <c r="AG51" s="25">
        <f>MAX(Z51:AF51)</f>
        <v>61.403508771929822</v>
      </c>
      <c r="AH51" s="29">
        <f>STDEV(Z51:AF51)</f>
        <v>10.263833733377151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/>
      </c>
      <c r="G52" s="52" t="str">
        <f t="shared" si="0"/>
        <v>n.s.</v>
      </c>
      <c r="H52" s="14" t="str">
        <f>HLOOKUP(H51,B51:G52,2)</f>
        <v/>
      </c>
      <c r="I52" s="56">
        <f>I51*100/I50/100</f>
        <v>0.23693044713975539</v>
      </c>
      <c r="Y52" t="s">
        <v>118</v>
      </c>
      <c r="Z52" s="52" t="str">
        <f>IF(Z51&lt;(50+(1.654*50)/SQRT(Z49)),"n.s.","")</f>
        <v/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0.2099320625082341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4"/>
    </row>
    <row r="56" spans="1:51" x14ac:dyDescent="0.35">
      <c r="A56" t="s">
        <v>117</v>
      </c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X57" s="9"/>
    </row>
    <row r="58" spans="1:51" x14ac:dyDescent="0.35">
      <c r="A58" t="s">
        <v>19</v>
      </c>
      <c r="B58" s="14">
        <v>0.2318829127786621</v>
      </c>
      <c r="C58" s="14">
        <v>0.34351287267189023</v>
      </c>
      <c r="D58" s="14"/>
      <c r="E58" s="14">
        <v>6.2875665725501698E-2</v>
      </c>
      <c r="F58" s="14"/>
      <c r="G58" s="14"/>
      <c r="H58" s="89">
        <f>MAX(B58:G58)</f>
        <v>0.34351287267189023</v>
      </c>
      <c r="V58" s="9"/>
      <c r="W58" s="9"/>
      <c r="X58" s="9"/>
      <c r="Y58" s="11" t="s">
        <v>19</v>
      </c>
      <c r="Z58" s="16">
        <v>0.39207412885508347</v>
      </c>
      <c r="AA58" s="16">
        <v>0.14041167097597854</v>
      </c>
      <c r="AB58" s="16">
        <v>0.36160546768326074</v>
      </c>
      <c r="AC58" s="16"/>
      <c r="AD58" s="11"/>
      <c r="AE58" s="11"/>
      <c r="AF58" s="11"/>
      <c r="AG58" s="89">
        <f>MAX(Z58:AF58)</f>
        <v>0.39207412885508347</v>
      </c>
      <c r="AH58" s="11"/>
      <c r="AI58" s="11"/>
      <c r="AX58" s="9"/>
    </row>
    <row r="59" spans="1:51" s="17" customFormat="1" ht="15.5" x14ac:dyDescent="0.35">
      <c r="A59" s="17" t="s">
        <v>20</v>
      </c>
      <c r="B59" s="18">
        <v>5.3769685238716614E-2</v>
      </c>
      <c r="C59" s="18">
        <v>0.11800109369129427</v>
      </c>
      <c r="D59" s="18"/>
      <c r="E59" s="18">
        <v>3.9533493404250285E-3</v>
      </c>
      <c r="F59" s="18"/>
      <c r="G59" s="18"/>
      <c r="I59" s="24">
        <f>AVERAGE(B60:G60)</f>
        <v>5.857470942347863</v>
      </c>
      <c r="P59"/>
      <c r="Q59"/>
      <c r="R59"/>
      <c r="S59"/>
      <c r="T59"/>
      <c r="U59"/>
      <c r="V59" s="21"/>
      <c r="W59" s="21"/>
      <c r="X59" s="21"/>
      <c r="Y59" s="22" t="s">
        <v>20</v>
      </c>
      <c r="Z59" s="23">
        <v>0.15372212251747261</v>
      </c>
      <c r="AA59" s="23">
        <v>1.9715437346266452E-2</v>
      </c>
      <c r="AB59" s="23">
        <v>0.13075851425842971</v>
      </c>
      <c r="AC59" s="23"/>
      <c r="AD59" s="22"/>
      <c r="AE59" s="22"/>
      <c r="AF59" s="22"/>
      <c r="AH59" s="42">
        <f>AVERAGE(Z60:AF60)</f>
        <v>10.139869137405626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21"/>
    </row>
    <row r="60" spans="1:51" s="25" customFormat="1" ht="15.5" x14ac:dyDescent="0.35">
      <c r="A60" s="24" t="s">
        <v>21</v>
      </c>
      <c r="B60" s="24">
        <v>5.3769685238716614</v>
      </c>
      <c r="C60" s="24">
        <v>11.800109369129427</v>
      </c>
      <c r="D60" s="24"/>
      <c r="E60" s="24">
        <v>0.39533493404250286</v>
      </c>
      <c r="F60" s="24"/>
      <c r="G60" s="24"/>
      <c r="H60" s="25">
        <f>MAX(B60:G60)</f>
        <v>11.800109369129427</v>
      </c>
      <c r="I60" s="29">
        <f>STDEV(B60:G60)</f>
        <v>5.7175503416606821</v>
      </c>
      <c r="J60" s="26"/>
      <c r="K60" s="26"/>
      <c r="L60" s="26"/>
      <c r="M60" s="26"/>
      <c r="N60" s="26"/>
      <c r="O60" s="26"/>
      <c r="P60"/>
      <c r="Q60"/>
      <c r="R60"/>
      <c r="S60"/>
      <c r="T60"/>
      <c r="U60"/>
      <c r="V60" s="26"/>
      <c r="W60" s="26"/>
      <c r="X60" s="26"/>
      <c r="Y60" s="25" t="s">
        <v>21</v>
      </c>
      <c r="Z60" s="24">
        <v>15.372212251747261</v>
      </c>
      <c r="AA60" s="24">
        <v>1.9715437346266451</v>
      </c>
      <c r="AB60" s="24">
        <v>13.075851425842972</v>
      </c>
      <c r="AC60" s="24"/>
      <c r="AD60" s="28"/>
      <c r="AE60" s="29"/>
      <c r="AF60" s="29"/>
      <c r="AG60" s="25">
        <f>MAX(Z60:AF60)</f>
        <v>15.372212251747261</v>
      </c>
      <c r="AH60" s="29">
        <f>STDEV(Z60:AF60)</f>
        <v>7.1665523911397058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 s="26"/>
    </row>
    <row r="61" spans="1:51" s="14" customFormat="1" x14ac:dyDescent="0.35">
      <c r="A61" s="14" t="s">
        <v>111</v>
      </c>
      <c r="B61" s="14">
        <v>0.10156280459993761</v>
      </c>
      <c r="C61" s="14">
        <v>1.3588319110107851E-2</v>
      </c>
      <c r="E61" s="14">
        <v>0.66115111729499487</v>
      </c>
      <c r="G61" s="15"/>
      <c r="H61" s="14">
        <f>HLOOKUP(H60,B60:G61,2)</f>
        <v>0.66115111729499487</v>
      </c>
      <c r="I61" s="56">
        <f>I60*100/I59/100</f>
        <v>0.97611245500586363</v>
      </c>
      <c r="J61" s="15"/>
      <c r="K61" s="15"/>
      <c r="L61" s="15"/>
      <c r="M61" s="15"/>
      <c r="N61" s="15"/>
      <c r="O61" s="15"/>
      <c r="V61" s="15"/>
      <c r="W61" s="15"/>
      <c r="X61" s="15"/>
      <c r="Y61" s="14" t="s">
        <v>111</v>
      </c>
      <c r="Z61" s="16">
        <v>4.0449994284640833E-3</v>
      </c>
      <c r="AA61" s="16">
        <v>0.32572531995979392</v>
      </c>
      <c r="AB61" s="16">
        <v>8.4391922464733503E-3</v>
      </c>
      <c r="AC61" s="16"/>
      <c r="AD61" s="43"/>
      <c r="AE61" s="16"/>
      <c r="AF61" s="16"/>
      <c r="AG61" s="14">
        <f>HLOOKUP(AG60,AA60:AF61,2)</f>
        <v>8.4391922464733503E-3</v>
      </c>
      <c r="AH61" s="56">
        <f>AH60*100/AH59/100</f>
        <v>0.70676971211615969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X62" s="15"/>
      <c r="AY62" s="15"/>
    </row>
    <row r="63" spans="1:51" s="2" customFormat="1" ht="26" x14ac:dyDescent="0.6">
      <c r="A63" s="2" t="s">
        <v>22</v>
      </c>
      <c r="P63"/>
      <c r="Q63"/>
      <c r="R63"/>
      <c r="S63"/>
      <c r="T63"/>
      <c r="U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X65" s="9"/>
    </row>
    <row r="66" spans="1:50" x14ac:dyDescent="0.35">
      <c r="A66" s="30" t="s">
        <v>32</v>
      </c>
      <c r="B66">
        <v>39</v>
      </c>
      <c r="C66">
        <v>40</v>
      </c>
      <c r="E66">
        <v>49</v>
      </c>
      <c r="V66" s="9"/>
      <c r="W66" s="9"/>
      <c r="X66" s="9"/>
      <c r="Y66" s="31" t="s">
        <v>32</v>
      </c>
      <c r="Z66" s="11">
        <v>40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  <c r="AX66" s="9"/>
    </row>
    <row r="67" spans="1:50" ht="15.5" x14ac:dyDescent="0.35">
      <c r="A67" s="30" t="s">
        <v>33</v>
      </c>
      <c r="B67">
        <v>20</v>
      </c>
      <c r="C67">
        <v>25</v>
      </c>
      <c r="E67">
        <v>22</v>
      </c>
      <c r="I67" s="24">
        <f>AVERAGE(B68:G68)</f>
        <v>52.893336821908257</v>
      </c>
      <c r="V67" s="9"/>
      <c r="W67" s="9"/>
      <c r="X67" s="9"/>
      <c r="Y67" s="31" t="s">
        <v>33</v>
      </c>
      <c r="Z67" s="11">
        <v>21</v>
      </c>
      <c r="AA67" s="11">
        <v>25</v>
      </c>
      <c r="AB67" s="11">
        <v>30</v>
      </c>
      <c r="AC67" s="11"/>
      <c r="AD67" s="9"/>
      <c r="AE67" s="9"/>
      <c r="AF67" s="9"/>
      <c r="AH67" s="42">
        <f>AVERAGE(Z68:AF68)</f>
        <v>54.506802721088434</v>
      </c>
      <c r="AI67" s="11"/>
      <c r="AX67" s="9"/>
    </row>
    <row r="68" spans="1:50" s="24" customFormat="1" ht="15.5" x14ac:dyDescent="0.35">
      <c r="A68" s="34" t="s">
        <v>34</v>
      </c>
      <c r="B68" s="24">
        <v>51.282051282051285</v>
      </c>
      <c r="C68" s="24">
        <v>62.5</v>
      </c>
      <c r="E68" s="24">
        <v>44.897959183673471</v>
      </c>
      <c r="H68" s="25">
        <f>MAX(B68:G68)</f>
        <v>62.5</v>
      </c>
      <c r="I68" s="29">
        <f>STDEV(B68:G68)</f>
        <v>8.9109562361802812</v>
      </c>
      <c r="P68"/>
      <c r="Q68"/>
      <c r="R68"/>
      <c r="S68"/>
      <c r="T68"/>
      <c r="U68"/>
      <c r="Y68" s="34" t="s">
        <v>34</v>
      </c>
      <c r="Z68" s="24">
        <v>52.5</v>
      </c>
      <c r="AA68" s="24">
        <v>51.020408163265309</v>
      </c>
      <c r="AB68" s="24">
        <v>60</v>
      </c>
      <c r="AG68" s="25">
        <f>MAX(Z68:AF68)</f>
        <v>60</v>
      </c>
      <c r="AH68" s="29">
        <f>STDEV(Z68:AF68)</f>
        <v>4.8144273033886433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0.16847029837016048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>n.s.</v>
      </c>
      <c r="AB69" s="52" t="str">
        <f>IF(AB68&lt;(50+(1.654*50)/SQRT(AB66)),"n.s.","")</f>
        <v>n.s.</v>
      </c>
      <c r="AG69" s="14" t="str">
        <f>HLOOKUP(AG68,Z68:AF69,2)</f>
        <v>n.s.</v>
      </c>
      <c r="AH69" s="56">
        <f>AH68*100/AH67/100</f>
        <v>8.8327090620671525E-2</v>
      </c>
    </row>
  </sheetData>
  <conditionalFormatting sqref="A9:G9 A17:G17 V17:AF17 V9:AF9 AX9:XFD9 AX17:XFD17 AI9 AI17">
    <cfRule type="dataBar" priority="2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{39BD8812-59F9-4C30-96D4-9459B303EEE9}</x14:id>
        </ext>
      </extLst>
    </cfRule>
  </conditionalFormatting>
  <conditionalFormatting sqref="A26:G26 A34:G34 V34:AF34 V26:AF26 AX26:XFD26 AX34:XFD34 AI26 AI34 J34:P34 J26:P26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{F543EA0A-7372-44D3-8C6A-7E970670872A}</x14:id>
        </ext>
      </extLst>
    </cfRule>
  </conditionalFormatting>
  <conditionalFormatting sqref="A43:G43 A51:G51 V51:AF51 V43:AF43 AX43:XFD43 AX51:XFD51 AI43 AI51 J51:O51 J43:O43">
    <cfRule type="dataBar" priority="2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{F6BF3139-A18A-43FC-89FE-86FC5D527219}</x14:id>
        </ext>
      </extLst>
    </cfRule>
  </conditionalFormatting>
  <conditionalFormatting sqref="A60:G60 A68:G68 V68:AF68 V60:AF60 AX60:XFD60 AX68:XFD68 AI60 AI68 J68:O68 J60:O60">
    <cfRule type="dataBar" priority="2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{9F24EEB2-D8AD-4308-B70C-6237AF284284}</x14:id>
        </ext>
      </extLst>
    </cfRule>
  </conditionalFormatting>
  <conditionalFormatting sqref="B10:G10">
    <cfRule type="cellIs" dxfId="44" priority="260" operator="greaterThan">
      <formula>0.05</formula>
    </cfRule>
  </conditionalFormatting>
  <conditionalFormatting sqref="Z10:AC10">
    <cfRule type="cellIs" dxfId="43" priority="259" operator="greaterThan">
      <formula>0.05</formula>
    </cfRule>
  </conditionalFormatting>
  <conditionalFormatting sqref="J10:L10">
    <cfRule type="cellIs" dxfId="42" priority="258" operator="greaterThan">
      <formula>0.05</formula>
    </cfRule>
  </conditionalFormatting>
  <conditionalFormatting sqref="U10">
    <cfRule type="cellIs" dxfId="41" priority="255" operator="greaterThan">
      <formula>0.05</formula>
    </cfRule>
  </conditionalFormatting>
  <conditionalFormatting sqref="A27:G27 AI27:XFD27 J27:AF27">
    <cfRule type="cellIs" dxfId="40" priority="254" operator="greaterThan">
      <formula>0.05</formula>
    </cfRule>
  </conditionalFormatting>
  <conditionalFormatting sqref="B44:G44">
    <cfRule type="cellIs" dxfId="39" priority="249" operator="greaterThan">
      <formula>0.05</formula>
    </cfRule>
  </conditionalFormatting>
  <conditionalFormatting sqref="Z44:AC44">
    <cfRule type="cellIs" dxfId="38" priority="248" operator="greaterThan">
      <formula>0.05</formula>
    </cfRule>
  </conditionalFormatting>
  <conditionalFormatting sqref="U44">
    <cfRule type="cellIs" dxfId="37" priority="244" operator="greaterThan">
      <formula>0.05</formula>
    </cfRule>
  </conditionalFormatting>
  <conditionalFormatting sqref="A61:G61 AI61:XFD61 J61:AF61">
    <cfRule type="cellIs" dxfId="36" priority="241" operator="greaterThan">
      <formula>0.05</formula>
    </cfRule>
  </conditionalFormatting>
  <conditionalFormatting sqref="I17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{D6AC80C5-04DE-426A-BA69-3BF5FD4E5DF1}</x14:id>
        </ext>
      </extLst>
    </cfRule>
  </conditionalFormatting>
  <conditionalFormatting sqref="I26 I34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{C2BDE35B-2AE1-46AE-A181-DD3BFA7AEEC1}</x14:id>
        </ext>
      </extLst>
    </cfRule>
  </conditionalFormatting>
  <conditionalFormatting sqref="I9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{EBF52855-6663-421E-A6AE-B578B868EC5D}</x14:id>
        </ext>
      </extLst>
    </cfRule>
  </conditionalFormatting>
  <conditionalFormatting sqref="I43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{D4E1BDAC-3A78-4E29-B621-7363C3755FB3}</x14:id>
        </ext>
      </extLst>
    </cfRule>
  </conditionalFormatting>
  <conditionalFormatting sqref="I51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{88E04929-0A44-4117-B529-14BB06C11999}</x14:id>
        </ext>
      </extLst>
    </cfRule>
  </conditionalFormatting>
  <conditionalFormatting sqref="I60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{71270B7C-05C2-4FED-9CFB-41186FDACFF8}</x14:id>
        </ext>
      </extLst>
    </cfRule>
  </conditionalFormatting>
  <conditionalFormatting sqref="I6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{343D1A9B-0DE5-45BF-BAFC-A8CCF8174209}</x14:id>
        </ext>
      </extLst>
    </cfRule>
  </conditionalFormatting>
  <conditionalFormatting sqref="AH14">
    <cfRule type="cellIs" dxfId="35" priority="62" operator="greaterThan">
      <formula>0.94999</formula>
    </cfRule>
    <cfRule type="cellIs" dxfId="34" priority="63" operator="greaterThan">
      <formula>0.66999</formula>
    </cfRule>
    <cfRule type="cellIs" dxfId="33" priority="64" operator="greaterThan">
      <formula>66.999</formula>
    </cfRule>
    <cfRule type="cellIs" dxfId="32" priority="65" operator="greaterThan">
      <formula>",94999"</formula>
    </cfRule>
    <cfRule type="cellIs" dxfId="31" priority="66" operator="greaterThan">
      <formula>",66999"</formula>
    </cfRule>
  </conditionalFormatting>
  <conditionalFormatting sqref="AH31">
    <cfRule type="cellIs" dxfId="30" priority="57" operator="greaterThan">
      <formula>0.94999</formula>
    </cfRule>
    <cfRule type="cellIs" dxfId="29" priority="58" operator="greaterThan">
      <formula>0.66999</formula>
    </cfRule>
    <cfRule type="cellIs" dxfId="28" priority="59" operator="greaterThan">
      <formula>66.999</formula>
    </cfRule>
    <cfRule type="cellIs" dxfId="27" priority="60" operator="greaterThan">
      <formula>",94999"</formula>
    </cfRule>
    <cfRule type="cellIs" dxfId="26" priority="61" operator="greaterThan">
      <formula>",66999"</formula>
    </cfRule>
  </conditionalFormatting>
  <conditionalFormatting sqref="AH26 AH34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{DA0D1CC8-252F-431D-B76B-23ABC9D90543}</x14:id>
        </ext>
      </extLst>
    </cfRule>
  </conditionalFormatting>
  <conditionalFormatting sqref="AH48">
    <cfRule type="cellIs" dxfId="25" priority="51" operator="greaterThan">
      <formula>0.94999</formula>
    </cfRule>
    <cfRule type="cellIs" dxfId="24" priority="52" operator="greaterThan">
      <formula>0.66999</formula>
    </cfRule>
    <cfRule type="cellIs" dxfId="23" priority="53" operator="greaterThan">
      <formula>66.999</formula>
    </cfRule>
    <cfRule type="cellIs" dxfId="22" priority="54" operator="greaterThan">
      <formula>",94999"</formula>
    </cfRule>
    <cfRule type="cellIs" dxfId="21" priority="55" operator="greaterThan">
      <formula>",66999"</formula>
    </cfRule>
  </conditionalFormatting>
  <conditionalFormatting sqref="AH65">
    <cfRule type="cellIs" dxfId="20" priority="46" operator="greaterThan">
      <formula>0.94999</formula>
    </cfRule>
    <cfRule type="cellIs" dxfId="19" priority="47" operator="greaterThan">
      <formula>0.66999</formula>
    </cfRule>
    <cfRule type="cellIs" dxfId="18" priority="48" operator="greaterThan">
      <formula>66.999</formula>
    </cfRule>
    <cfRule type="cellIs" dxfId="17" priority="49" operator="greaterThan">
      <formula>",94999"</formula>
    </cfRule>
    <cfRule type="cellIs" dxfId="16" priority="50" operator="greaterThan">
      <formula>",66999"</formula>
    </cfRule>
  </conditionalFormatting>
  <conditionalFormatting sqref="AH43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{BF2433A3-971E-4B7A-B386-41D259AD7C3A}</x14:id>
        </ext>
      </extLst>
    </cfRule>
  </conditionalFormatting>
  <conditionalFormatting sqref="AH60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{A7166704-E30D-4766-B9CF-2D094D86A725}</x14:id>
        </ext>
      </extLst>
    </cfRule>
  </conditionalFormatting>
  <conditionalFormatting sqref="AH51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{D89776AD-7157-42C7-A067-69EAFF23161C}</x14:id>
        </ext>
      </extLst>
    </cfRule>
  </conditionalFormatting>
  <conditionalFormatting sqref="AH68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{28EA830D-9532-42D6-9861-0975FDEAFF24}</x14:id>
        </ext>
      </extLst>
    </cfRule>
  </conditionalFormatting>
  <conditionalFormatting sqref="AH17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{C65A3700-90E7-44CA-B120-45694891567C}</x14:id>
        </ext>
      </extLst>
    </cfRule>
  </conditionalFormatting>
  <conditionalFormatting sqref="AH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{3521A937-5681-4A73-ADBE-2B94BEECAAB1}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{2C8D2171-76AA-47E4-BDCC-7053CFC87D0D}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{D6B99257-02A8-44C8-B383-EE2AD1CAC6BC}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{A872F257-4EF9-47FB-83F3-344ADAE33022}</x14:id>
        </ext>
      </extLst>
    </cfRule>
  </conditionalFormatting>
  <conditionalFormatting sqref="H10">
    <cfRule type="cellIs" dxfId="15" priority="36" operator="greaterThan">
      <formula>0.05</formula>
    </cfRule>
  </conditionalFormatting>
  <conditionalFormatting sqref="H27">
    <cfRule type="cellIs" dxfId="14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{2D41DDC7-938E-4661-9202-52BDE694FC9D}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{DCD6AC6F-B2F1-47AC-8F96-6566846EC1B2}</x14:id>
        </ext>
      </extLst>
    </cfRule>
  </conditionalFormatting>
  <conditionalFormatting sqref="H44">
    <cfRule type="cellIs" dxfId="13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{CA86168C-DC2A-49F2-B3AA-483C34EC5ABF}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{2B49D54B-586F-475B-999F-85131EB36924}</x14:id>
        </ext>
      </extLst>
    </cfRule>
  </conditionalFormatting>
  <conditionalFormatting sqref="H61">
    <cfRule type="cellIs" dxfId="12" priority="29" operator="greaterThan">
      <formula>0.05</formula>
    </cfRule>
  </conditionalFormatting>
  <conditionalFormatting sqref="H52">
    <cfRule type="cellIs" dxfId="11" priority="28" operator="greaterThan">
      <formula>0.05</formula>
    </cfRule>
  </conditionalFormatting>
  <conditionalFormatting sqref="H35">
    <cfRule type="cellIs" dxfId="10" priority="27" operator="greaterThan">
      <formula>0.05</formula>
    </cfRule>
  </conditionalFormatting>
  <conditionalFormatting sqref="H18">
    <cfRule type="cellIs" dxfId="9" priority="26" operator="greaterThan">
      <formula>0.05</formula>
    </cfRule>
  </conditionalFormatting>
  <conditionalFormatting sqref="H69">
    <cfRule type="cellIs" dxfId="8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{171890DA-BBB1-482C-BD29-C960C58ADDC7}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{1EE8BD30-8CFD-4E36-A763-392C67F8733F}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{ACB568F8-FE38-467C-8F8A-7B3B5EC5D923}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{F3D23291-98C6-43EA-9178-2865D11DABCF}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{50A395FB-1790-4965-938C-0DD2CC83DAE0}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{25CAE15C-0D0C-42AA-A4A1-F2DEAEF93109}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{942DEA71-64DD-49AF-A858-612E79A7063C}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{D4197ABF-15C5-4BCE-AE10-F0FFE925E75F}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{E7FBF2FF-E6CF-4387-9486-63A27448D3EC}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{40C5B07A-9BCC-4DF9-9EA8-A6D10AB3FF28}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{BE719896-757B-4883-8735-FE350D732971}</x14:id>
        </ext>
      </extLst>
    </cfRule>
  </conditionalFormatting>
  <conditionalFormatting sqref="AG10">
    <cfRule type="cellIs" dxfId="7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{4B04A7DB-8141-4546-9726-FB9BE7797910}</x14:id>
        </ext>
      </extLst>
    </cfRule>
  </conditionalFormatting>
  <conditionalFormatting sqref="AG27">
    <cfRule type="cellIs" dxfId="6" priority="11" operator="greaterThan">
      <formula>0.05</formula>
    </cfRule>
  </conditionalFormatting>
  <conditionalFormatting sqref="AG61">
    <cfRule type="cellIs" dxfId="5" priority="10" operator="greaterThan">
      <formula>0.05</formula>
    </cfRule>
  </conditionalFormatting>
  <conditionalFormatting sqref="AG44">
    <cfRule type="cellIs" dxfId="4" priority="9" operator="greaterThan">
      <formula>0.05</formula>
    </cfRule>
  </conditionalFormatting>
  <conditionalFormatting sqref="AG18">
    <cfRule type="cellIs" dxfId="3" priority="8" operator="greaterThan">
      <formula>0.05</formula>
    </cfRule>
  </conditionalFormatting>
  <conditionalFormatting sqref="AG35">
    <cfRule type="cellIs" dxfId="2" priority="7" operator="greaterThan">
      <formula>0.05</formula>
    </cfRule>
  </conditionalFormatting>
  <conditionalFormatting sqref="AG52">
    <cfRule type="cellIs" dxfId="1" priority="6" operator="greaterThan">
      <formula>0.05</formula>
    </cfRule>
  </conditionalFormatting>
  <conditionalFormatting sqref="AG69">
    <cfRule type="cellIs" dxfId="0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{4B25B279-17A4-49F3-8B1D-3E089010A023}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{FD243895-F075-4059-9942-96458D2B966D}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{74F66713-459B-405F-9A99-C006FD3D6255}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{62AD701D-EB25-4D29-82CD-A7DF7B776997}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9BD8812-59F9-4C30-96D4-9459B303EE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AX9:XFD9 AX17:XFD17 AI9 AI17</xm:sqref>
        </x14:conditionalFormatting>
        <x14:conditionalFormatting xmlns:xm="http://schemas.microsoft.com/office/excel/2006/main">
          <x14:cfRule type="dataBar" id="{F543EA0A-7372-44D3-8C6A-7E97067087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AX26:XFD26 AX34:XFD34 AI26 AI34 J34:P34 J26:P26</xm:sqref>
        </x14:conditionalFormatting>
        <x14:conditionalFormatting xmlns:xm="http://schemas.microsoft.com/office/excel/2006/main">
          <x14:cfRule type="dataBar" id="{F6BF3139-A18A-43FC-89FE-86FC5D5272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AX43:XFD43 AX51:XFD51 AI43 AI51 J51:O51 J43:O43</xm:sqref>
        </x14:conditionalFormatting>
        <x14:conditionalFormatting xmlns:xm="http://schemas.microsoft.com/office/excel/2006/main">
          <x14:cfRule type="dataBar" id="{9F24EEB2-D8AD-4308-B70C-6237AF2842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V68:AF68 V60:AF60 AX60:XFD60 AX68:XFD68 AI60 AI68 J68:O68 J60:O60</xm:sqref>
        </x14:conditionalFormatting>
        <x14:conditionalFormatting xmlns:xm="http://schemas.microsoft.com/office/excel/2006/main">
          <x14:cfRule type="dataBar" id="{D6AC80C5-04DE-426A-BA69-3BF5FD4E5D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C2BDE35B-2AE1-46AE-A181-DD3BFA7AEEC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EBF52855-6663-421E-A6AE-B578B868EC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D4E1BDAC-3A78-4E29-B621-7363C3755FB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88E04929-0A44-4117-B529-14BB06C1199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71270B7C-05C2-4FED-9CFB-41186FDACFF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343D1A9B-0DE5-45BF-BAFC-A8CCF817420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DA0D1CC8-252F-431D-B76B-23ABC9D905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BF2433A3-971E-4B7A-B386-41D259AD7C3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A7166704-E30D-4766-B9CF-2D094D86A72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D89776AD-7157-42C7-A067-69EAFF2316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28EA830D-9532-42D6-9861-0975FDEAFF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C65A3700-90E7-44CA-B120-4569489156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3521A937-5681-4A73-ADBE-2B94BEECAA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2C8D2171-76AA-47E4-BDCC-7053CFC87D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D6B99257-02A8-44C8-B383-EE2AD1CAC6B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A872F257-4EF9-47FB-83F3-344ADAE330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2D41DDC7-938E-4661-9202-52BDE694FC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DCD6AC6F-B2F1-47AC-8F96-6566846EC1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CA86168C-DC2A-49F2-B3AA-483C34EC5A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2B49D54B-586F-475B-999F-85131EB369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171890DA-BBB1-482C-BD29-C960C58ADD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1EE8BD30-8CFD-4E36-A763-392C67F873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ACB568F8-FE38-467C-8F8A-7B3B5EC5D9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F3D23291-98C6-43EA-9178-2865D11DAB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50A395FB-1790-4965-938C-0DD2CC83DA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25CAE15C-0D0C-42AA-A4A1-F2DEAEF9310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942DEA71-64DD-49AF-A858-612E79A706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D4197ABF-15C5-4BCE-AE10-F0FFE925E75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E7FBF2FF-E6CF-4387-9486-63A27448D3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40C5B07A-9BCC-4DF9-9EA8-A6D10AB3FF2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BE719896-757B-4883-8735-FE350D7329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4B04A7DB-8141-4546-9726-FB9BE77979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4B25B279-17A4-49F3-8B1D-3E089010A0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FD243895-F075-4059-9942-96458D2B96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74F66713-459B-405F-9A99-C006FD3D625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62AD701D-EB25-4D29-82CD-A7DF7B77699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B70-7DD4-44D1-B3DF-9055C4F94A82}">
  <dimension ref="A1:BH102"/>
  <sheetViews>
    <sheetView topLeftCell="V19" zoomScale="85" zoomScaleNormal="85" workbookViewId="0">
      <selection activeCell="AD15" sqref="AD15"/>
    </sheetView>
  </sheetViews>
  <sheetFormatPr defaultRowHeight="14.5" x14ac:dyDescent="0.35"/>
  <cols>
    <col min="1" max="1" width="12.90625" bestFit="1" customWidth="1"/>
  </cols>
  <sheetData>
    <row r="1" spans="1:60" ht="26" x14ac:dyDescent="0.6">
      <c r="A1" s="38" t="s">
        <v>92</v>
      </c>
      <c r="B1" s="25"/>
      <c r="C1" s="25" t="s">
        <v>154</v>
      </c>
      <c r="D1" s="25"/>
      <c r="E1" s="25"/>
      <c r="F1" s="25"/>
      <c r="G1" s="25"/>
      <c r="H1" s="25"/>
      <c r="I1" s="25"/>
      <c r="J1" s="25" t="s">
        <v>155</v>
      </c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I1" s="69" t="s">
        <v>138</v>
      </c>
      <c r="AJ1" s="69"/>
      <c r="AK1" s="69"/>
      <c r="AL1" s="69"/>
      <c r="AM1" s="69"/>
      <c r="AN1" s="69"/>
      <c r="AO1" s="69"/>
      <c r="AP1" s="76" t="s">
        <v>139</v>
      </c>
      <c r="AQ1" s="76"/>
      <c r="AR1" s="76"/>
      <c r="AS1" s="76"/>
      <c r="AT1" s="76"/>
      <c r="AU1" s="76"/>
      <c r="AV1" s="76"/>
    </row>
    <row r="2" spans="1:60" x14ac:dyDescent="0.35">
      <c r="A2" s="25"/>
      <c r="B2" s="36" t="s">
        <v>104</v>
      </c>
      <c r="C2" s="25" t="s">
        <v>93</v>
      </c>
      <c r="D2" s="25" t="s">
        <v>94</v>
      </c>
      <c r="E2" s="25" t="s">
        <v>95</v>
      </c>
      <c r="F2" s="25" t="s">
        <v>145</v>
      </c>
      <c r="G2" s="25" t="s">
        <v>146</v>
      </c>
      <c r="H2" s="25"/>
      <c r="I2" s="36" t="s">
        <v>104</v>
      </c>
      <c r="J2" s="25" t="s">
        <v>93</v>
      </c>
      <c r="K2" s="25" t="s">
        <v>94</v>
      </c>
      <c r="L2" s="25" t="s">
        <v>95</v>
      </c>
      <c r="M2" s="25" t="s">
        <v>145</v>
      </c>
      <c r="N2" s="25" t="s">
        <v>146</v>
      </c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I2" s="41" t="s">
        <v>133</v>
      </c>
      <c r="AJ2" s="41"/>
      <c r="AK2" s="41"/>
      <c r="AL2" s="41"/>
      <c r="AM2" s="41"/>
      <c r="AN2" s="41"/>
      <c r="AO2" s="41"/>
      <c r="AP2" s="100" t="s">
        <v>137</v>
      </c>
      <c r="AQ2" s="83"/>
      <c r="AR2" s="82"/>
      <c r="AS2" s="82"/>
      <c r="AT2" s="82"/>
      <c r="AU2" s="82"/>
      <c r="AY2" s="79" t="s">
        <v>143</v>
      </c>
      <c r="AZ2" s="79"/>
      <c r="BA2" s="79"/>
      <c r="BB2" s="79"/>
      <c r="BC2" s="79"/>
      <c r="BD2" s="79"/>
      <c r="BE2" s="79"/>
      <c r="BF2" s="79"/>
      <c r="BG2" s="79"/>
      <c r="BH2" s="79"/>
    </row>
    <row r="3" spans="1:60" x14ac:dyDescent="0.35">
      <c r="A3" s="45"/>
      <c r="B3" s="104" t="s">
        <v>73</v>
      </c>
      <c r="C3" s="99">
        <f>'Sr, hf'!U9</f>
        <v>5.9292989035744235</v>
      </c>
      <c r="D3" s="99">
        <f>'Mg, hf'!U9</f>
        <v>6.1162456638168852</v>
      </c>
      <c r="E3" s="40">
        <f>'Ba, hf'!U9</f>
        <v>36.624472653348825</v>
      </c>
      <c r="F3" s="50">
        <f>'Ba, hf'!U81</f>
        <v>1.8118405738890297</v>
      </c>
      <c r="G3" s="99">
        <f>'B, high-frq'!U9</f>
        <v>5.8103370823897924</v>
      </c>
      <c r="H3" s="25"/>
      <c r="I3" s="25" t="s">
        <v>73</v>
      </c>
      <c r="J3" s="99">
        <f>'Sr, hf'!AX9</f>
        <v>5.9292989035744235</v>
      </c>
      <c r="K3" s="51">
        <f>'Mg, hf'!AX9</f>
        <v>10.448264353254149</v>
      </c>
      <c r="L3" s="40">
        <f>'Ba, hf'!AX9</f>
        <v>36.624472653348825</v>
      </c>
      <c r="M3" s="99">
        <f>'Ba, hf'!AX81</f>
        <v>9.3430415818837798</v>
      </c>
      <c r="N3" s="99">
        <f>'B, high-frq'!AX9</f>
        <v>5.8103370823897924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I3" s="74" t="s">
        <v>140</v>
      </c>
      <c r="AX3" s="78" t="s">
        <v>134</v>
      </c>
      <c r="AY3" s="80" t="s">
        <v>70</v>
      </c>
      <c r="AZ3" s="80" t="s">
        <v>42</v>
      </c>
      <c r="BA3" s="80" t="s">
        <v>36</v>
      </c>
      <c r="BB3" s="80" t="s">
        <v>108</v>
      </c>
      <c r="BC3" s="80" t="s">
        <v>69</v>
      </c>
      <c r="BD3" s="80" t="s">
        <v>66</v>
      </c>
      <c r="BE3" s="80" t="s">
        <v>71</v>
      </c>
      <c r="BF3" s="80" t="s">
        <v>41</v>
      </c>
      <c r="BG3" s="80" t="s">
        <v>57</v>
      </c>
      <c r="BH3" s="80" t="s">
        <v>72</v>
      </c>
    </row>
    <row r="4" spans="1:60" x14ac:dyDescent="0.35">
      <c r="A4" s="45"/>
      <c r="B4" s="105" t="s">
        <v>38</v>
      </c>
      <c r="C4" s="51">
        <f>'Sr, hf'!U28</f>
        <v>10.963542275106878</v>
      </c>
      <c r="D4" s="99">
        <f>'Mg, hf'!U28</f>
        <v>16.899091839589662</v>
      </c>
      <c r="E4" s="40">
        <f>'Ba, hf'!U26</f>
        <v>5.6705853629909928</v>
      </c>
      <c r="F4" s="99">
        <f>'Ba, hf'!U100</f>
        <v>18.383958368530536</v>
      </c>
      <c r="G4" s="99">
        <f>'B, high-frq'!U28</f>
        <v>10.363862197541787</v>
      </c>
      <c r="H4" s="25"/>
      <c r="I4" s="25" t="s">
        <v>38</v>
      </c>
      <c r="J4" s="51">
        <f>'Sr, hf'!AX28</f>
        <v>11.740624930713397</v>
      </c>
      <c r="K4" s="51">
        <f>'Mg, hf'!AX28</f>
        <v>19.517471412963868</v>
      </c>
      <c r="L4" s="75">
        <f>'Ba, hf'!AX26</f>
        <v>5.6705853629909928</v>
      </c>
      <c r="M4" s="99">
        <f>'Ba, hf'!AX100</f>
        <v>20.994882312162233</v>
      </c>
      <c r="N4" s="99">
        <f>'B, high-frq'!AX28</f>
        <v>14.12489306477395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X4" s="78" t="s">
        <v>73</v>
      </c>
      <c r="AY4" s="77" t="s">
        <v>135</v>
      </c>
      <c r="AZ4" s="77"/>
      <c r="BA4" s="77"/>
      <c r="BB4" s="77" t="s">
        <v>135</v>
      </c>
      <c r="BC4" s="77" t="s">
        <v>135</v>
      </c>
      <c r="BD4" s="77" t="s">
        <v>135</v>
      </c>
      <c r="BE4" s="77"/>
      <c r="BF4" s="77"/>
      <c r="BG4" s="77" t="s">
        <v>135</v>
      </c>
      <c r="BH4" s="77"/>
    </row>
    <row r="5" spans="1:60" x14ac:dyDescent="0.35">
      <c r="A5" s="45"/>
      <c r="B5" s="106" t="s">
        <v>39</v>
      </c>
      <c r="C5" s="51">
        <f>'Sr, hf'!U47</f>
        <v>17.528307438008738</v>
      </c>
      <c r="D5" s="50">
        <f>'Mg, hf'!U47</f>
        <v>2.5653229496518373</v>
      </c>
      <c r="E5" s="40">
        <f>'Ba, hf'!U43</f>
        <v>21.432302296571336</v>
      </c>
      <c r="F5" s="50">
        <f>'Ba, hf'!U119</f>
        <v>2.3816230591691343</v>
      </c>
      <c r="G5" s="99">
        <f>'B, high-frq'!U47</f>
        <v>7.3900814975430373</v>
      </c>
      <c r="H5" s="25"/>
      <c r="I5" s="25" t="s">
        <v>39</v>
      </c>
      <c r="J5" s="51">
        <f>'Sr, hf'!AX47</f>
        <v>17.953341550213228</v>
      </c>
      <c r="K5" s="99">
        <f>'Mg, hf'!AX47</f>
        <v>5.9016394991874801</v>
      </c>
      <c r="L5" s="75">
        <f>'Ba, hf'!AX43</f>
        <v>21.351746209706935</v>
      </c>
      <c r="M5" s="50">
        <f>'Ba, hf'!AX119</f>
        <v>3.4723883619310496</v>
      </c>
      <c r="N5" s="47">
        <f>'B, high-frq'!AX47</f>
        <v>15.922839926950683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X5" s="78" t="s">
        <v>38</v>
      </c>
      <c r="AY5" s="77"/>
      <c r="AZ5" s="77" t="s">
        <v>135</v>
      </c>
      <c r="BA5" s="77"/>
      <c r="BB5" s="97" t="s">
        <v>135</v>
      </c>
      <c r="BC5" s="77"/>
      <c r="BD5" s="77"/>
      <c r="BE5" s="77" t="s">
        <v>135</v>
      </c>
      <c r="BF5" s="77"/>
      <c r="BG5" s="77"/>
      <c r="BH5" s="77"/>
    </row>
    <row r="6" spans="1:60" x14ac:dyDescent="0.35">
      <c r="A6" s="45"/>
      <c r="B6" s="107" t="s">
        <v>40</v>
      </c>
      <c r="C6" s="75">
        <f>'Sr, hf'!U66</f>
        <v>5.8992851704226412</v>
      </c>
      <c r="D6" s="50">
        <f>'Mg, hf'!U66</f>
        <v>3.4115224673298132</v>
      </c>
      <c r="E6" s="40">
        <f>'Ba, hf'!U60</f>
        <v>23.644961174725001</v>
      </c>
      <c r="F6" s="40">
        <f>'Ba, hf'!U138</f>
        <v>4.9809660713798039</v>
      </c>
      <c r="G6" s="99">
        <f>'B, high-frq'!U66</f>
        <v>14.721545124876789</v>
      </c>
      <c r="H6" s="25"/>
      <c r="I6" s="25" t="s">
        <v>40</v>
      </c>
      <c r="J6" s="75">
        <f>'Sr, hf'!AX66</f>
        <v>10.937740470020735</v>
      </c>
      <c r="K6" s="50">
        <f>'Mg, hf'!AX66</f>
        <v>4.5958464976738815</v>
      </c>
      <c r="L6" s="75">
        <f>'Ba, hf'!AX60</f>
        <v>25.001088823612044</v>
      </c>
      <c r="M6" s="40">
        <f>'Ba, hf'!AX138</f>
        <v>6.1220000254297142</v>
      </c>
      <c r="N6" s="99">
        <f>'B, high-frq'!AX66</f>
        <v>15.750202049983447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X6" s="78" t="s">
        <v>39</v>
      </c>
      <c r="AY6" s="77" t="s">
        <v>135</v>
      </c>
      <c r="AZ6" s="77"/>
      <c r="BA6" s="77"/>
      <c r="BB6" s="97" t="s">
        <v>135</v>
      </c>
      <c r="BC6" s="77"/>
      <c r="BD6" s="77" t="s">
        <v>136</v>
      </c>
      <c r="BE6" s="97" t="s">
        <v>135</v>
      </c>
      <c r="BF6" s="77"/>
      <c r="BG6" s="77"/>
      <c r="BH6" s="97" t="s">
        <v>135</v>
      </c>
    </row>
    <row r="7" spans="1:60" x14ac:dyDescent="0.3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X7" s="78" t="s">
        <v>40</v>
      </c>
      <c r="AY7" s="77" t="s">
        <v>136</v>
      </c>
      <c r="AZ7" s="77" t="s">
        <v>136</v>
      </c>
      <c r="BA7" s="77"/>
      <c r="BB7" s="97" t="s">
        <v>135</v>
      </c>
      <c r="BC7" s="77"/>
      <c r="BD7" s="77" t="s">
        <v>135</v>
      </c>
      <c r="BE7" s="97" t="s">
        <v>135</v>
      </c>
      <c r="BF7" s="77"/>
      <c r="BG7" s="77"/>
      <c r="BH7" s="77"/>
    </row>
    <row r="8" spans="1:60" x14ac:dyDescent="0.35">
      <c r="A8" s="25"/>
      <c r="B8" s="36" t="s">
        <v>144</v>
      </c>
      <c r="C8" s="25">
        <f>AVERAGE(C4:C6)</f>
        <v>11.463711627846086</v>
      </c>
      <c r="D8" s="25">
        <f>AVERAGE(D4:D6)</f>
        <v>7.6253124188571038</v>
      </c>
      <c r="E8" s="25">
        <f>AVERAGE(E4:E6)</f>
        <v>16.915949611429109</v>
      </c>
      <c r="F8" s="25">
        <f>AVERAGE(F4:F6)</f>
        <v>8.5821824996931575</v>
      </c>
      <c r="G8" s="25">
        <f>AVERAGE(G4:G6)</f>
        <v>10.825162939987203</v>
      </c>
      <c r="H8" s="25"/>
      <c r="I8" s="36" t="s">
        <v>144</v>
      </c>
      <c r="J8" s="25">
        <f>AVERAGE(J4:J6)</f>
        <v>13.543902316982454</v>
      </c>
      <c r="K8" s="25">
        <f>AVERAGE(K4:K6)</f>
        <v>10.004985803275076</v>
      </c>
      <c r="L8" s="25">
        <f>AVERAGE(L4:L6)</f>
        <v>17.341140132103323</v>
      </c>
      <c r="M8" s="25">
        <f>AVERAGE(M4:M6)</f>
        <v>10.196423566507665</v>
      </c>
      <c r="N8" s="25">
        <f>AVERAGE(N4:N6)</f>
        <v>15.265978347236027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</row>
    <row r="9" spans="1:60" x14ac:dyDescent="0.3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</row>
    <row r="10" spans="1:60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</row>
    <row r="11" spans="1:60" x14ac:dyDescent="0.35">
      <c r="A11" s="25"/>
      <c r="B11" s="25"/>
      <c r="C11" s="47" t="s">
        <v>130</v>
      </c>
      <c r="D11" s="47" t="s">
        <v>130</v>
      </c>
      <c r="E11" s="25" t="s">
        <v>96</v>
      </c>
      <c r="F11" s="25"/>
      <c r="G11" s="25"/>
      <c r="H11" s="25"/>
      <c r="I11" s="25"/>
      <c r="J11" s="47" t="s">
        <v>131</v>
      </c>
      <c r="K11" s="47"/>
      <c r="L11" s="25" t="s">
        <v>97</v>
      </c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60" x14ac:dyDescent="0.35">
      <c r="A12" s="25"/>
      <c r="B12" s="36" t="s">
        <v>104</v>
      </c>
      <c r="C12" s="47" t="s">
        <v>93</v>
      </c>
      <c r="D12" s="47" t="s">
        <v>94</v>
      </c>
      <c r="E12" s="25" t="s">
        <v>95</v>
      </c>
      <c r="F12" s="47" t="s">
        <v>145</v>
      </c>
      <c r="G12" s="25" t="s">
        <v>146</v>
      </c>
      <c r="H12" s="25"/>
      <c r="I12" s="36" t="s">
        <v>104</v>
      </c>
      <c r="J12" s="47" t="s">
        <v>93</v>
      </c>
      <c r="K12" s="47" t="s">
        <v>94</v>
      </c>
      <c r="L12" s="25" t="s">
        <v>95</v>
      </c>
      <c r="M12" s="47" t="s">
        <v>145</v>
      </c>
      <c r="N12" s="25" t="s">
        <v>146</v>
      </c>
      <c r="O12" s="25"/>
      <c r="P12" s="25"/>
      <c r="Q12" s="25"/>
      <c r="R12" s="25"/>
      <c r="S12" s="25"/>
      <c r="T12" s="25"/>
      <c r="U12" s="25"/>
      <c r="V12" s="25"/>
      <c r="W12" s="25"/>
      <c r="X12" s="25"/>
    </row>
    <row r="13" spans="1:60" x14ac:dyDescent="0.35">
      <c r="A13" s="45"/>
      <c r="B13" s="25" t="s">
        <v>73</v>
      </c>
      <c r="C13" s="50">
        <f>'Sr, hf'!U19</f>
        <v>55.882352941176471</v>
      </c>
      <c r="D13" s="50">
        <f>'Mg, hf'!U19</f>
        <v>56.617647058823529</v>
      </c>
      <c r="E13" s="40">
        <f>'Ba, hf'!U17</f>
        <v>75</v>
      </c>
      <c r="F13" s="50">
        <f>'Ba, hf'!U91</f>
        <v>48.148148148148145</v>
      </c>
      <c r="G13" s="50">
        <f>'B, high-frq'!U19</f>
        <v>54.411764705882355</v>
      </c>
      <c r="H13" s="25"/>
      <c r="I13" s="25" t="s">
        <v>73</v>
      </c>
      <c r="J13" s="50">
        <f>'Sr, hf'!AX19</f>
        <v>57.798165137614681</v>
      </c>
      <c r="K13" s="51">
        <f>'Mg, hf'!AX19</f>
        <v>61.467889908256879</v>
      </c>
      <c r="L13" s="68">
        <f>'Ba, hf'!AX17</f>
        <v>87.5</v>
      </c>
      <c r="M13" s="50">
        <f>'Ba, hf'!AX91</f>
        <v>53.333333333333336</v>
      </c>
      <c r="N13" s="50">
        <f>'B, high-frq'!AX19</f>
        <v>54.411764705882355</v>
      </c>
      <c r="O13" s="25"/>
      <c r="P13" s="25"/>
      <c r="Q13" s="25"/>
      <c r="R13" s="25"/>
      <c r="S13" s="25"/>
      <c r="T13" s="25"/>
      <c r="U13" s="25"/>
      <c r="V13" s="25"/>
      <c r="W13" s="25"/>
      <c r="X13" s="25"/>
      <c r="AT13" s="79"/>
    </row>
    <row r="14" spans="1:60" x14ac:dyDescent="0.35">
      <c r="A14" s="45"/>
      <c r="B14" s="25" t="s">
        <v>38</v>
      </c>
      <c r="C14" s="51">
        <f>'Sr, hf'!U38</f>
        <v>60.563380281690144</v>
      </c>
      <c r="D14" s="50">
        <f>'Mg, hf'!U38</f>
        <v>59.722222222222221</v>
      </c>
      <c r="E14" s="40">
        <f>'Ba, hf'!U34</f>
        <v>56.756756756756758</v>
      </c>
      <c r="F14" s="50">
        <f>'Ba, hf'!U110</f>
        <v>58.333333333333336</v>
      </c>
      <c r="G14" s="50">
        <f>'B, high-frq'!U38</f>
        <v>53.521126760563384</v>
      </c>
      <c r="H14" s="25"/>
      <c r="I14" s="25" t="s">
        <v>38</v>
      </c>
      <c r="J14" s="51">
        <f>'Sr, hf'!AX38</f>
        <v>64.285714285714278</v>
      </c>
      <c r="K14" s="51">
        <f>'Mg, hf'!AX38</f>
        <v>60.563380281690144</v>
      </c>
      <c r="L14" s="40">
        <f>'Ba, hf'!AX34</f>
        <v>62.162162162162161</v>
      </c>
      <c r="M14" s="50">
        <f>'Ba, hf'!AX110</f>
        <v>59.722222222222221</v>
      </c>
      <c r="N14" s="50">
        <f>'B, high-frq'!AX38</f>
        <v>54.929577464788736</v>
      </c>
      <c r="O14" s="25"/>
      <c r="P14" s="25"/>
      <c r="Q14" s="25"/>
      <c r="R14" s="25"/>
      <c r="S14" s="25"/>
      <c r="T14" s="25"/>
      <c r="U14" s="25"/>
      <c r="V14" s="25"/>
      <c r="W14" s="25"/>
      <c r="X14" s="25"/>
    </row>
    <row r="15" spans="1:60" x14ac:dyDescent="0.35">
      <c r="A15" s="45"/>
      <c r="B15" s="25" t="s">
        <v>39</v>
      </c>
      <c r="C15" s="51">
        <f>'Sr, hf'!U57</f>
        <v>58.571428571428569</v>
      </c>
      <c r="D15" s="50">
        <f>'Mg, hf'!U57</f>
        <v>52.857142857142854</v>
      </c>
      <c r="E15" s="40">
        <f>'Ba, hf'!U51</f>
        <v>71.428571428571431</v>
      </c>
      <c r="F15" s="50">
        <f>'Ba, hf'!U129</f>
        <v>53.571428571428569</v>
      </c>
      <c r="G15" s="50">
        <f>'B, high-frq'!U57</f>
        <v>55.714285714285715</v>
      </c>
      <c r="H15" s="25"/>
      <c r="I15" s="25" t="s">
        <v>39</v>
      </c>
      <c r="J15" s="51">
        <f>'Sr, hf'!AX57</f>
        <v>59.285714285714285</v>
      </c>
      <c r="K15" s="50">
        <f>'Mg, hf'!AX57</f>
        <v>55.714285714285715</v>
      </c>
      <c r="L15" s="40">
        <f>'Ba, hf'!AX51</f>
        <v>75</v>
      </c>
      <c r="M15" s="50">
        <f>'Ba, hf'!AX129</f>
        <v>55.714285714285715</v>
      </c>
      <c r="N15" s="47">
        <f>'B, high-frq'!AX57</f>
        <v>57.142857142857146</v>
      </c>
      <c r="O15" s="25"/>
      <c r="P15" s="25"/>
      <c r="Q15" s="25"/>
      <c r="R15" s="25"/>
      <c r="S15" s="25"/>
      <c r="T15" s="25"/>
      <c r="U15" s="25"/>
      <c r="V15" s="25"/>
      <c r="W15" s="25"/>
      <c r="X15" s="25"/>
    </row>
    <row r="16" spans="1:60" x14ac:dyDescent="0.35">
      <c r="A16" s="45"/>
      <c r="B16" s="25" t="s">
        <v>40</v>
      </c>
      <c r="C16" s="50">
        <f>'Sr, hf'!U76</f>
        <v>50.909090909090907</v>
      </c>
      <c r="D16" s="50">
        <f>'Mg, hf'!U76</f>
        <v>49.090909090909093</v>
      </c>
      <c r="E16" s="40">
        <f>'Ba, hf'!U68</f>
        <v>66.666666666666671</v>
      </c>
      <c r="F16" s="50">
        <f>'Ba, hf'!U148</f>
        <v>51.851851851851855</v>
      </c>
      <c r="G16" s="50">
        <f>'B, high-frq'!U76</f>
        <v>50.909090909090907</v>
      </c>
      <c r="H16" s="25"/>
      <c r="I16" s="25" t="s">
        <v>40</v>
      </c>
      <c r="J16" s="50">
        <f>'Sr, hf'!AX76</f>
        <v>58.18181818181818</v>
      </c>
      <c r="K16" s="50">
        <f>'Mg, hf'!AX76</f>
        <v>56.363636363636367</v>
      </c>
      <c r="L16" s="40">
        <f>'Ba, hf'!AX68</f>
        <v>66.666666666666671</v>
      </c>
      <c r="M16" s="50">
        <f>'Ba, hf'!AX148</f>
        <v>53.703703703703702</v>
      </c>
      <c r="N16" s="50">
        <f>'B, high-frq'!AX76</f>
        <v>54.545454545454547</v>
      </c>
      <c r="O16" s="25"/>
      <c r="P16" s="25"/>
      <c r="Q16" s="25"/>
      <c r="R16" s="25"/>
      <c r="S16" s="25"/>
      <c r="T16" s="25"/>
      <c r="U16" s="25"/>
      <c r="V16" s="25"/>
      <c r="W16" s="25"/>
      <c r="X16" s="25"/>
    </row>
    <row r="17" spans="1:29" x14ac:dyDescent="0.3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</row>
    <row r="18" spans="1:29" x14ac:dyDescent="0.35">
      <c r="A18" s="25"/>
      <c r="B18" s="36" t="s">
        <v>144</v>
      </c>
      <c r="C18" s="25">
        <f>AVERAGE(C14:C16)</f>
        <v>56.681299920736535</v>
      </c>
      <c r="D18" s="25">
        <f>AVERAGE(D14:D16)</f>
        <v>53.890091390091392</v>
      </c>
      <c r="E18" s="25">
        <f>AVERAGE(E14:E16)</f>
        <v>64.950664950664944</v>
      </c>
      <c r="F18" s="25">
        <f>AVERAGE(F14:F16)</f>
        <v>54.585537918871246</v>
      </c>
      <c r="G18" s="25">
        <f>AVERAGE(G14:G16)</f>
        <v>53.381501127979995</v>
      </c>
      <c r="H18" s="25"/>
      <c r="I18" s="36" t="s">
        <v>144</v>
      </c>
      <c r="J18" s="25">
        <f>AVERAGE(J14:J16)</f>
        <v>60.584415584415581</v>
      </c>
      <c r="K18" s="25">
        <f>AVERAGE(K14:K16)</f>
        <v>57.547100786537413</v>
      </c>
      <c r="L18" s="25">
        <f>AVERAGE(L14:L16)</f>
        <v>67.942942942942935</v>
      </c>
      <c r="M18" s="25">
        <f>AVERAGE(M14:M16)</f>
        <v>56.380070546737215</v>
      </c>
      <c r="N18" s="25">
        <f>AVERAGE(N14:N16)</f>
        <v>55.5392963843668</v>
      </c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9" x14ac:dyDescent="0.3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</row>
    <row r="20" spans="1:29" x14ac:dyDescent="0.3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</row>
    <row r="21" spans="1:29" x14ac:dyDescent="0.35">
      <c r="A21" s="25"/>
      <c r="B21" s="25"/>
      <c r="C21" s="25" t="s">
        <v>141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 t="s">
        <v>142</v>
      </c>
      <c r="S21" s="25"/>
      <c r="T21" s="25"/>
      <c r="U21" s="25"/>
      <c r="V21" s="25"/>
      <c r="W21" s="25"/>
      <c r="X21" s="25"/>
      <c r="Y21" s="25"/>
      <c r="Z21" s="25"/>
      <c r="AA21" s="25"/>
      <c r="AB21" s="25"/>
    </row>
    <row r="22" spans="1:29" x14ac:dyDescent="0.35">
      <c r="A22" s="25"/>
      <c r="B22" s="36" t="s">
        <v>98</v>
      </c>
      <c r="C22" s="25" t="s">
        <v>70</v>
      </c>
      <c r="D22" s="25" t="s">
        <v>36</v>
      </c>
      <c r="E22" s="25" t="s">
        <v>108</v>
      </c>
      <c r="F22" s="25" t="s">
        <v>71</v>
      </c>
      <c r="G22" s="25" t="s">
        <v>41</v>
      </c>
      <c r="H22" s="25" t="s">
        <v>57</v>
      </c>
      <c r="I22" s="25" t="s">
        <v>72</v>
      </c>
      <c r="K22" s="25"/>
      <c r="L22" s="25"/>
      <c r="M22" s="25"/>
      <c r="N22" s="36" t="s">
        <v>98</v>
      </c>
      <c r="O22" s="25" t="s">
        <v>70</v>
      </c>
      <c r="P22" s="25" t="s">
        <v>36</v>
      </c>
      <c r="Q22" s="25" t="s">
        <v>108</v>
      </c>
      <c r="R22" s="25" t="s">
        <v>71</v>
      </c>
      <c r="S22" s="25" t="s">
        <v>41</v>
      </c>
      <c r="T22" s="25" t="s">
        <v>57</v>
      </c>
      <c r="U22" s="25" t="s">
        <v>72</v>
      </c>
      <c r="V22" s="25"/>
    </row>
    <row r="23" spans="1:29" x14ac:dyDescent="0.35">
      <c r="A23" s="45"/>
      <c r="B23" s="25" t="s">
        <v>73</v>
      </c>
      <c r="C23" s="101">
        <f>'B, high-frq'!H7</f>
        <v>-0.10442421119857065</v>
      </c>
      <c r="D23" s="53">
        <f>'Mg, hf'!H7</f>
        <v>3.9445199781359082E-2</v>
      </c>
      <c r="E23" s="101">
        <f>'Al, hf'!H7</f>
        <v>-8.6205013608329148E-2</v>
      </c>
      <c r="F23" s="94">
        <f>'Zn, hf'!H7</f>
        <v>2.9716539827055053E-2</v>
      </c>
      <c r="G23" s="53">
        <f>'Sr, hf'!H7</f>
        <v>0.13548814497421496</v>
      </c>
      <c r="H23" s="101">
        <f>'Ba, hf'!H7</f>
        <v>-6.3050269090388938E-2</v>
      </c>
      <c r="I23" s="95">
        <f>'Pb, hf'!H7</f>
        <v>0.16790909850628818</v>
      </c>
      <c r="K23" s="14">
        <f>AVERAGE(C23:I23)</f>
        <v>1.6982784170232645E-2</v>
      </c>
      <c r="L23" s="14">
        <f>AVERAGE(I23,F23:G23,D23:D23)</f>
        <v>9.3139745772229318E-2</v>
      </c>
      <c r="M23" s="25"/>
      <c r="N23" s="25" t="s">
        <v>73</v>
      </c>
      <c r="O23" s="101">
        <f>'B, high-frq'!AG7</f>
        <v>-0.10442421119857065</v>
      </c>
      <c r="P23" s="53">
        <f>'Mg, hf'!AG7</f>
        <v>3.9445199781359082E-2</v>
      </c>
      <c r="Q23" s="101">
        <f>'Al, hf'!AG7</f>
        <v>-8.6205013608329148E-2</v>
      </c>
      <c r="R23" s="94">
        <f>'Zn, hf'!AG7</f>
        <v>2.9716539827055053E-2</v>
      </c>
      <c r="S23" s="53">
        <f>'Sr, hf'!AG7</f>
        <v>0.13548814497421496</v>
      </c>
      <c r="T23" s="101">
        <f>'Ba, hf'!AG7</f>
        <v>-6.3050269090388938E-2</v>
      </c>
      <c r="U23" s="95">
        <f>'Pb, hf'!AG7</f>
        <v>0.16790909850628818</v>
      </c>
      <c r="V23" s="25"/>
      <c r="W23" s="14"/>
      <c r="X23" s="14"/>
    </row>
    <row r="24" spans="1:29" x14ac:dyDescent="0.35">
      <c r="A24" s="45"/>
      <c r="B24" s="25" t="s">
        <v>38</v>
      </c>
      <c r="C24" s="85">
        <f>'B, high-frq'!H26</f>
        <v>0.75344658042523471</v>
      </c>
      <c r="D24" s="85">
        <f>'Mg, hf'!H26</f>
        <v>0.67917643983590426</v>
      </c>
      <c r="E24" s="101">
        <f>'Al, hf'!H24</f>
        <v>-0.19521345231807102</v>
      </c>
      <c r="F24" s="95">
        <f>'Zn, hf'!H24</f>
        <v>7.7689810204815996E-2</v>
      </c>
      <c r="G24" s="90">
        <f>'Sr, hf'!H26</f>
        <v>0.44285735599808784</v>
      </c>
      <c r="H24" s="85">
        <f>'Ba, hf'!H24</f>
        <v>0.69336989566070351</v>
      </c>
      <c r="I24" s="53">
        <f>'Pb, hf'!H24</f>
        <v>0.1728323191286236</v>
      </c>
      <c r="K24" s="14">
        <f>AVERAGE(C24:I24)</f>
        <v>0.37487984984789985</v>
      </c>
      <c r="L24" s="14">
        <f>AVERAGE(F24:I24,C24:D24)</f>
        <v>0.46989540020889503</v>
      </c>
      <c r="M24" s="25"/>
      <c r="N24" s="25" t="s">
        <v>38</v>
      </c>
      <c r="O24" s="85">
        <f>'B, high-frq'!AG26</f>
        <v>0.65748022648396609</v>
      </c>
      <c r="P24" s="85">
        <f>'Mg, hf'!AG26</f>
        <v>0.56981657957642995</v>
      </c>
      <c r="Q24" s="102">
        <f>'Al, hf'!AG24</f>
        <v>-0.13522120548624883</v>
      </c>
      <c r="R24" s="95">
        <f>'Zn, hf'!AG24</f>
        <v>5.2741692488746918E-2</v>
      </c>
      <c r="S24" s="85">
        <f>'Sr, hf'!AG26</f>
        <v>0.42670417726792181</v>
      </c>
      <c r="T24" s="85">
        <f>'Ba, hf'!AG24</f>
        <v>0.66863139331250532</v>
      </c>
      <c r="U24" s="85">
        <f>'Pb, hf'!AG24</f>
        <v>0.19551128640588225</v>
      </c>
      <c r="V24" s="25"/>
      <c r="W24" s="14">
        <f>AVERAGE(O24:U24)</f>
        <v>0.34795202143560056</v>
      </c>
      <c r="X24" s="14">
        <f>AVERAGE(O24:P24,R24:U24)</f>
        <v>0.4284808925892421</v>
      </c>
    </row>
    <row r="25" spans="1:29" x14ac:dyDescent="0.35">
      <c r="A25" s="45"/>
      <c r="B25" s="25" t="s">
        <v>39</v>
      </c>
      <c r="C25" s="90">
        <f>'B, high-frq'!H45</f>
        <v>0.40464803042118402</v>
      </c>
      <c r="D25" s="85">
        <f>'Mg, hf'!H45</f>
        <v>0.70603433132370497</v>
      </c>
      <c r="E25" s="102">
        <f>'Al, hf'!H41</f>
        <v>-0.2552745082924357</v>
      </c>
      <c r="F25" s="103">
        <f>'Zn, hf'!H41</f>
        <v>-0.28681920535130612</v>
      </c>
      <c r="G25" s="85">
        <f>'Sr, hf'!H45</f>
        <v>0.63956845453509314</v>
      </c>
      <c r="H25" s="85">
        <f>'Ba, hf'!H41</f>
        <v>0.86996021874523344</v>
      </c>
      <c r="I25" s="102">
        <f>'Pb, hf'!H41</f>
        <v>-0.26046877179594163</v>
      </c>
      <c r="K25" s="14">
        <f>AVERAGE(C25:I25)</f>
        <v>0.25966407851221884</v>
      </c>
      <c r="L25" s="14">
        <f>AVERAGE(C25:D25,G25:H25)</f>
        <v>0.65505275875630387</v>
      </c>
      <c r="M25" s="25"/>
      <c r="N25" s="25" t="s">
        <v>39</v>
      </c>
      <c r="O25" s="85">
        <f>'B, high-frq'!AG45</f>
        <v>0.29338305719732799</v>
      </c>
      <c r="P25" s="85">
        <f>'Mg, hf'!AG45</f>
        <v>0.6921988798124632</v>
      </c>
      <c r="Q25" s="102">
        <f>'Al, hf'!AG41</f>
        <v>-0.32348439613749652</v>
      </c>
      <c r="R25" s="102">
        <f>'Zn, hf'!AG41</f>
        <v>-0.39761477301141773</v>
      </c>
      <c r="S25" s="85">
        <f>'Sr, hf'!AG45</f>
        <v>0.65274244214952493</v>
      </c>
      <c r="T25" s="85">
        <f>'Ba, hf'!AG41</f>
        <v>0.9182279730475319</v>
      </c>
      <c r="U25" s="101">
        <f>'Pb, hf'!AG41</f>
        <v>-0.10759869302623384</v>
      </c>
      <c r="V25" s="25"/>
      <c r="W25" s="14">
        <f>AVERAGE(O25:U25)</f>
        <v>0.24683635571881429</v>
      </c>
      <c r="X25" s="14">
        <f>AVERAGE(O25:P25,S25:T25)</f>
        <v>0.63913808805171202</v>
      </c>
    </row>
    <row r="26" spans="1:29" x14ac:dyDescent="0.35">
      <c r="A26" s="45"/>
      <c r="B26" s="25" t="s">
        <v>40</v>
      </c>
      <c r="C26" s="85">
        <f>'B, high-frq'!H64</f>
        <v>0.86777605930896173</v>
      </c>
      <c r="D26" s="85">
        <f>'Mg, hf'!H64</f>
        <v>0.8265795027214663</v>
      </c>
      <c r="E26" s="101">
        <f>'Al, hf'!H58</f>
        <v>-0.20150619674234826</v>
      </c>
      <c r="F26" s="102">
        <f>'Zn, hf'!H58</f>
        <v>-0.33029399025548672</v>
      </c>
      <c r="G26" s="85">
        <f>'Sr, hf'!H64</f>
        <v>0.60443783184171351</v>
      </c>
      <c r="H26" s="85">
        <f>'Ba, hf'!H58</f>
        <v>0.92951372137463883</v>
      </c>
      <c r="I26" s="53">
        <f>'Pb, hf'!H58</f>
        <v>0.19353574538496229</v>
      </c>
      <c r="K26" s="14">
        <f>AVERAGE(C26:I26)</f>
        <v>0.41286323909055828</v>
      </c>
      <c r="L26" s="14">
        <f>AVERAGE(C26:D26,G26:I26)</f>
        <v>0.6843685721263485</v>
      </c>
      <c r="M26" s="25"/>
      <c r="N26" s="25" t="s">
        <v>40</v>
      </c>
      <c r="O26" s="85">
        <f>'B, high-frq'!AG64</f>
        <v>0.69741333436353159</v>
      </c>
      <c r="P26" s="85">
        <f>'Mg, hf'!AG64</f>
        <v>0.82606463409719755</v>
      </c>
      <c r="Q26" s="101">
        <f>'Al, hf'!AG58</f>
        <v>-0.13888592636448491</v>
      </c>
      <c r="R26" s="101">
        <f>'Zn, hf'!AG58</f>
        <v>-0.23937106104499659</v>
      </c>
      <c r="S26" s="85">
        <f>'Sr, hf'!AG64</f>
        <v>0.58784634206080466</v>
      </c>
      <c r="T26" s="85">
        <f>'Ba, hf'!AG58</f>
        <v>0.95112488843328091</v>
      </c>
      <c r="U26" s="85">
        <f>'Pb, hf'!AG58</f>
        <v>0.27009456510733487</v>
      </c>
      <c r="V26" s="25"/>
      <c r="W26" s="14">
        <f>AVERAGE(O26:U26)</f>
        <v>0.42204096809323832</v>
      </c>
      <c r="X26" s="14">
        <f>AVERAGE(O26:P26,S26:U26)</f>
        <v>0.66650875281242983</v>
      </c>
    </row>
    <row r="27" spans="1:29" x14ac:dyDescent="0.35">
      <c r="A27" s="25"/>
      <c r="B27" s="25"/>
      <c r="C27" s="25"/>
      <c r="D27" s="25"/>
      <c r="E27" s="25"/>
      <c r="F27" s="25"/>
      <c r="G27" s="25"/>
      <c r="H27" s="25"/>
      <c r="I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</row>
    <row r="28" spans="1:29" x14ac:dyDescent="0.35">
      <c r="A28" s="25"/>
      <c r="B28" s="36" t="s">
        <v>144</v>
      </c>
      <c r="C28" s="14">
        <f>AVERAGE(C24:C26)</f>
        <v>0.67529022338512679</v>
      </c>
      <c r="D28" s="14">
        <f t="shared" ref="D28:H28" si="0">AVERAGE(D24:D26)</f>
        <v>0.73726342462702521</v>
      </c>
      <c r="E28" s="14"/>
      <c r="F28" s="14"/>
      <c r="G28" s="14">
        <f t="shared" si="0"/>
        <v>0.5622878807916315</v>
      </c>
      <c r="H28" s="14">
        <f t="shared" si="0"/>
        <v>0.83094794526019189</v>
      </c>
      <c r="I28" s="14"/>
      <c r="K28" s="25"/>
      <c r="L28" s="25"/>
      <c r="M28" s="25"/>
      <c r="N28" s="36" t="s">
        <v>144</v>
      </c>
      <c r="O28" s="14">
        <f>AVERAGE(O24:O26)</f>
        <v>0.5494255393482752</v>
      </c>
      <c r="P28" s="14">
        <f t="shared" ref="P28:T28" si="1">AVERAGE(P24:P26)</f>
        <v>0.69602669782869686</v>
      </c>
      <c r="Q28" s="14"/>
      <c r="R28" s="14"/>
      <c r="S28" s="14">
        <f t="shared" si="1"/>
        <v>0.55576432049275049</v>
      </c>
      <c r="T28" s="14">
        <f t="shared" si="1"/>
        <v>0.84599475159777271</v>
      </c>
      <c r="U28" s="14"/>
      <c r="V28" s="25"/>
      <c r="W28" s="25"/>
    </row>
    <row r="29" spans="1:29" x14ac:dyDescent="0.35">
      <c r="A29" s="25"/>
      <c r="B29" s="25"/>
      <c r="C29" s="25"/>
      <c r="D29" s="25"/>
      <c r="E29" s="25"/>
      <c r="F29" s="25"/>
      <c r="G29" s="25"/>
      <c r="H29" s="25"/>
      <c r="I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9" x14ac:dyDescent="0.3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</row>
    <row r="31" spans="1:29" x14ac:dyDescent="0.35">
      <c r="A31" s="25"/>
      <c r="B31" s="25"/>
      <c r="C31" s="25" t="s">
        <v>99</v>
      </c>
      <c r="D31" s="25"/>
      <c r="E31" s="25"/>
      <c r="F31" s="25"/>
      <c r="G31" s="25"/>
      <c r="H31" s="25"/>
      <c r="I31" s="25"/>
      <c r="K31" s="25"/>
      <c r="L31" s="25"/>
      <c r="N31" s="25"/>
      <c r="O31" s="25"/>
      <c r="P31" s="25"/>
      <c r="Q31" s="25"/>
      <c r="R31" s="25" t="s">
        <v>100</v>
      </c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</row>
    <row r="32" spans="1:29" x14ac:dyDescent="0.35">
      <c r="A32" s="25"/>
      <c r="B32" s="36" t="s">
        <v>98</v>
      </c>
      <c r="C32" s="25" t="s">
        <v>70</v>
      </c>
      <c r="D32" s="25" t="s">
        <v>36</v>
      </c>
      <c r="E32" s="25" t="s">
        <v>108</v>
      </c>
      <c r="F32" s="25" t="s">
        <v>71</v>
      </c>
      <c r="G32" s="25" t="s">
        <v>41</v>
      </c>
      <c r="H32" s="25" t="s">
        <v>57</v>
      </c>
      <c r="I32" s="25" t="s">
        <v>72</v>
      </c>
      <c r="K32" s="25"/>
      <c r="L32" s="25"/>
      <c r="M32" s="25"/>
      <c r="N32" s="36" t="s">
        <v>98</v>
      </c>
      <c r="O32" s="25" t="s">
        <v>70</v>
      </c>
      <c r="P32" s="25" t="s">
        <v>36</v>
      </c>
      <c r="Q32" s="25" t="s">
        <v>108</v>
      </c>
      <c r="R32" s="25" t="s">
        <v>71</v>
      </c>
      <c r="S32" s="25" t="s">
        <v>41</v>
      </c>
      <c r="T32" s="25" t="s">
        <v>57</v>
      </c>
      <c r="U32" s="25" t="s">
        <v>72</v>
      </c>
      <c r="V32" s="25"/>
      <c r="W32" s="25"/>
    </row>
    <row r="33" spans="1:27" x14ac:dyDescent="0.35">
      <c r="A33" s="45"/>
      <c r="B33" s="25" t="s">
        <v>73</v>
      </c>
      <c r="C33" s="40">
        <f>'B, high-frq'!H17</f>
        <v>51.376146788990823</v>
      </c>
      <c r="D33" s="40">
        <f>'Mg, hf'!H17</f>
        <v>50.458715596330272</v>
      </c>
      <c r="E33" s="71">
        <f>'Al, hf'!H17</f>
        <v>53.211009174311926</v>
      </c>
      <c r="F33" s="71">
        <f>'Zn, hf'!H17</f>
        <v>53.211009174311926</v>
      </c>
      <c r="G33" s="68">
        <f>'Sr, hf'!H17</f>
        <v>59.633027522935777</v>
      </c>
      <c r="H33" s="40">
        <f>'Ba, hf'!H17</f>
        <v>46.788990825688074</v>
      </c>
      <c r="I33" s="71">
        <f>'Pb, hf'!H17</f>
        <v>55.238095238095241</v>
      </c>
      <c r="K33" s="25">
        <f>AVERAGE(C33:I33)</f>
        <v>52.84528490295201</v>
      </c>
      <c r="L33" s="25"/>
      <c r="M33" s="25"/>
      <c r="N33" s="25" t="s">
        <v>73</v>
      </c>
      <c r="O33" s="40">
        <f>'B, high-frq'!AG17</f>
        <v>51.376146788990823</v>
      </c>
      <c r="P33" s="40">
        <f>'Mg, hf'!AG17</f>
        <v>50.458715596330272</v>
      </c>
      <c r="Q33" s="71">
        <f>'Al, hf'!AG17</f>
        <v>53.211009174311926</v>
      </c>
      <c r="R33" s="71">
        <f>'Zn, hf'!AG17</f>
        <v>53.211009174311926</v>
      </c>
      <c r="S33" s="68">
        <f>'Sr, hf'!AG17</f>
        <v>59.633027522935777</v>
      </c>
      <c r="T33" s="40">
        <f>'Ba, hf'!AG17</f>
        <v>46.788990825688074</v>
      </c>
      <c r="U33" s="71">
        <f>'Pb, hf'!AG17</f>
        <v>55.238095238095241</v>
      </c>
      <c r="V33" s="25"/>
      <c r="W33" s="25"/>
    </row>
    <row r="34" spans="1:27" x14ac:dyDescent="0.35">
      <c r="A34" s="45"/>
      <c r="B34" s="25" t="s">
        <v>38</v>
      </c>
      <c r="C34" s="44">
        <f>'B, high-frq'!H36</f>
        <v>63.157894736842103</v>
      </c>
      <c r="D34" s="44">
        <f>'Mg, hf'!H36</f>
        <v>71.05263157894737</v>
      </c>
      <c r="E34" s="71">
        <f>'Al, hf'!H34</f>
        <v>55.128205128205131</v>
      </c>
      <c r="F34" s="71">
        <f>'Zn, hf'!H34</f>
        <v>53.658536585365852</v>
      </c>
      <c r="G34" s="40">
        <f>'Sr, hf'!H36</f>
        <v>57.89473684210526</v>
      </c>
      <c r="H34" s="44">
        <f>'Ba, hf'!H34</f>
        <v>82.89473684210526</v>
      </c>
      <c r="I34" s="68">
        <f>'Pb, hf'!H34</f>
        <v>62.820512820512818</v>
      </c>
      <c r="K34" s="25">
        <f>AVERAGE(C34:I34)</f>
        <v>63.80103636201197</v>
      </c>
      <c r="L34" s="25"/>
      <c r="M34" s="25"/>
      <c r="N34" s="25" t="s">
        <v>38</v>
      </c>
      <c r="O34" s="44">
        <f>'B, high-frq'!AG36</f>
        <v>61.25</v>
      </c>
      <c r="P34" s="44">
        <f>'Mg, hf'!AG36</f>
        <v>69.230769230769226</v>
      </c>
      <c r="Q34" s="71">
        <f>'Al, hf'!AG34</f>
        <v>48.780487804878049</v>
      </c>
      <c r="R34" s="71">
        <f>'Zn, hf'!AG34</f>
        <v>56.097560975609753</v>
      </c>
      <c r="S34" s="44">
        <f>'Sr, hf'!AG36</f>
        <v>60.256410256410255</v>
      </c>
      <c r="T34" s="44">
        <f>'Ba, hf'!AG34</f>
        <v>75.641025641025635</v>
      </c>
      <c r="U34" s="44">
        <f>'Pb, hf'!AG34</f>
        <v>67.073170731707322</v>
      </c>
      <c r="V34" s="25"/>
      <c r="W34" s="25">
        <f>AVERAGE(O34:U34)</f>
        <v>62.618489234342896</v>
      </c>
    </row>
    <row r="35" spans="1:27" x14ac:dyDescent="0.35">
      <c r="A35" s="45"/>
      <c r="B35" s="25" t="s">
        <v>39</v>
      </c>
      <c r="C35" s="40">
        <f>'B, high-frq'!H55</f>
        <v>59.016393442622949</v>
      </c>
      <c r="D35" s="44">
        <f>'Mg, hf'!H55</f>
        <v>73.239436619718305</v>
      </c>
      <c r="E35" s="71">
        <f>'Al, hf'!H51</f>
        <v>57.377049180327866</v>
      </c>
      <c r="F35" s="72">
        <f>'Zn, hf'!H51</f>
        <v>68.571428571428569</v>
      </c>
      <c r="G35" s="44">
        <f>'Sr, hf'!H55</f>
        <v>62.650602409638552</v>
      </c>
      <c r="H35" s="44">
        <f>'Ba, hf'!H51</f>
        <v>80.722891566265062</v>
      </c>
      <c r="I35" s="71">
        <f>'Pb, hf'!H51</f>
        <v>54.237288135593218</v>
      </c>
      <c r="K35" s="25">
        <f>AVERAGE(C35:I35)</f>
        <v>65.11644141794207</v>
      </c>
      <c r="L35" s="25"/>
      <c r="M35" s="25"/>
      <c r="N35" s="25" t="s">
        <v>39</v>
      </c>
      <c r="O35" s="44">
        <f>'B, high-frq'!AG55</f>
        <v>61.111111111111114</v>
      </c>
      <c r="P35" s="44">
        <f>'Mg, hf'!AG55</f>
        <v>73.611111111111114</v>
      </c>
      <c r="Q35" s="71">
        <f>'Al, hf'!AG51</f>
        <v>50.898203592814369</v>
      </c>
      <c r="R35" s="71">
        <f>'Zn, hf'!AG51</f>
        <v>48.611111111111114</v>
      </c>
      <c r="S35" s="44">
        <f>'Sr, hf'!AG55</f>
        <v>64.670658682634738</v>
      </c>
      <c r="T35" s="44">
        <f>'Ba, hf'!AG51</f>
        <v>80.120481927710841</v>
      </c>
      <c r="U35" s="71">
        <f>'Pb, hf'!AG51</f>
        <v>52.459016393442624</v>
      </c>
      <c r="V35" s="25"/>
      <c r="W35" s="25">
        <f>AVERAGE(O35:U35)</f>
        <v>61.640241989990841</v>
      </c>
    </row>
    <row r="36" spans="1:27" s="14" customFormat="1" x14ac:dyDescent="0.35">
      <c r="A36" s="45"/>
      <c r="B36" s="25" t="s">
        <v>40</v>
      </c>
      <c r="C36" s="44">
        <f>'B, high-frq'!H74</f>
        <v>73.584905660377359</v>
      </c>
      <c r="D36" s="44">
        <f>'Mg, hf'!H74</f>
        <v>77.35849056603773</v>
      </c>
      <c r="E36" s="71">
        <f>'Al, hf'!H68</f>
        <v>47.61904761904762</v>
      </c>
      <c r="F36" s="71">
        <f>'Zn, hf'!H68</f>
        <v>60.465116279069768</v>
      </c>
      <c r="G36" s="44">
        <f>'Sr, hf'!H74</f>
        <v>69.767441860465112</v>
      </c>
      <c r="H36" s="44">
        <f>'Ba, hf'!H68</f>
        <v>77.35849056603773</v>
      </c>
      <c r="I36" s="68">
        <f>'Pb, hf'!H68</f>
        <v>64.15094339622641</v>
      </c>
      <c r="J36"/>
      <c r="K36" s="25">
        <f>AVERAGE(C36:I36)</f>
        <v>67.186347992465954</v>
      </c>
      <c r="L36" s="25"/>
      <c r="M36" s="25"/>
      <c r="N36" s="25" t="s">
        <v>40</v>
      </c>
      <c r="O36" s="44">
        <f>'B, high-frq'!AG74</f>
        <v>81.481481481481481</v>
      </c>
      <c r="P36" s="44">
        <f>'Mg, hf'!AG74</f>
        <v>77.35849056603773</v>
      </c>
      <c r="Q36" s="71">
        <f>'Al, hf'!AG68</f>
        <v>51.851851851851855</v>
      </c>
      <c r="R36" s="73">
        <f>'Zn, hf'!AG68</f>
        <v>66.666666666666671</v>
      </c>
      <c r="S36" s="44">
        <f>'Sr, hf'!AG74</f>
        <v>68.518518518518519</v>
      </c>
      <c r="T36" s="44">
        <f>'Ba, hf'!AG68</f>
        <v>81.132075471698116</v>
      </c>
      <c r="U36" s="44">
        <f>'Pb, hf'!AG68</f>
        <v>69.811320754716988</v>
      </c>
      <c r="V36" s="25"/>
      <c r="W36" s="25">
        <f>AVERAGE(O36:U36)</f>
        <v>70.974343615853044</v>
      </c>
    </row>
    <row r="38" spans="1:27" x14ac:dyDescent="0.35">
      <c r="B38" s="36" t="s">
        <v>144</v>
      </c>
      <c r="C38" s="14">
        <f>AVERAGE(C34:C36)</f>
        <v>65.253064613280799</v>
      </c>
      <c r="D38" s="14">
        <f t="shared" ref="D38:H38" si="2">AVERAGE(D34:D36)</f>
        <v>73.883519588234478</v>
      </c>
      <c r="E38" s="14"/>
      <c r="F38" s="14"/>
      <c r="G38" s="14">
        <f t="shared" si="2"/>
        <v>63.437593704069648</v>
      </c>
      <c r="H38" s="14">
        <f t="shared" si="2"/>
        <v>80.325372991469351</v>
      </c>
      <c r="I38" s="14"/>
      <c r="N38" s="36" t="s">
        <v>144</v>
      </c>
      <c r="O38" s="14">
        <f>AVERAGE(O34:O36)</f>
        <v>67.947530864197532</v>
      </c>
      <c r="P38" s="14">
        <f t="shared" ref="P38:T38" si="3">AVERAGE(P34:P36)</f>
        <v>73.40012363597269</v>
      </c>
      <c r="Q38" s="14"/>
      <c r="R38" s="14"/>
      <c r="S38" s="14">
        <f t="shared" si="3"/>
        <v>64.481862485854506</v>
      </c>
      <c r="T38" s="14">
        <f t="shared" si="3"/>
        <v>78.964527680144855</v>
      </c>
      <c r="U38" s="14"/>
      <c r="V38" s="14"/>
    </row>
    <row r="39" spans="1:27" s="37" customFormat="1" x14ac:dyDescent="0.35"/>
    <row r="41" spans="1:27" x14ac:dyDescent="0.35">
      <c r="F41" s="14"/>
      <c r="I41" s="14"/>
      <c r="L41" s="14"/>
      <c r="O41" s="14"/>
    </row>
    <row r="42" spans="1:27" ht="26" x14ac:dyDescent="0.6">
      <c r="A42" s="39" t="s">
        <v>101</v>
      </c>
      <c r="B42" s="25"/>
      <c r="C42" s="25" t="s">
        <v>154</v>
      </c>
      <c r="D42" s="25"/>
      <c r="E42" s="25"/>
      <c r="F42" s="25"/>
      <c r="G42" s="25"/>
      <c r="H42" s="25"/>
      <c r="I42" s="25"/>
      <c r="J42" s="25"/>
      <c r="K42" s="25"/>
      <c r="L42" s="25" t="s">
        <v>155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</row>
    <row r="43" spans="1:27" ht="16.5" x14ac:dyDescent="0.35">
      <c r="A43" s="29" t="s">
        <v>157</v>
      </c>
      <c r="B43" s="36" t="s">
        <v>104</v>
      </c>
      <c r="C43" s="25" t="s">
        <v>93</v>
      </c>
      <c r="D43" s="25" t="s">
        <v>94</v>
      </c>
      <c r="E43" s="25" t="s">
        <v>95</v>
      </c>
      <c r="F43" s="25" t="s">
        <v>145</v>
      </c>
      <c r="G43" s="25" t="s">
        <v>146</v>
      </c>
      <c r="H43" s="25"/>
      <c r="I43" s="36" t="s">
        <v>104</v>
      </c>
      <c r="J43" s="25" t="s">
        <v>93</v>
      </c>
      <c r="K43" s="25" t="s">
        <v>94</v>
      </c>
      <c r="L43" s="25" t="s">
        <v>95</v>
      </c>
      <c r="M43" s="25" t="s">
        <v>145</v>
      </c>
      <c r="N43" s="25" t="s">
        <v>146</v>
      </c>
      <c r="O43" s="25"/>
      <c r="P43" s="25"/>
      <c r="Q43" s="25"/>
      <c r="R43" s="25"/>
      <c r="S43" s="25"/>
      <c r="T43" s="25"/>
      <c r="U43" s="25"/>
      <c r="V43" s="25"/>
      <c r="W43" s="25"/>
    </row>
    <row r="44" spans="1:27" x14ac:dyDescent="0.35">
      <c r="A44" s="108">
        <f>AVERAGE(C44:E44)</f>
        <v>37.181989362536875</v>
      </c>
      <c r="B44" s="25" t="s">
        <v>73</v>
      </c>
      <c r="C44" s="51">
        <f>'Sr, filt'!U9</f>
        <v>9.5292610143545016</v>
      </c>
      <c r="D44" s="51">
        <f>'Mg, filt'!U9</f>
        <v>6.3276398964097247</v>
      </c>
      <c r="E44" s="44">
        <f>'Ba, filt'!U9</f>
        <v>95.689067176846407</v>
      </c>
      <c r="F44" s="99">
        <f>'Ba, filt'!U81</f>
        <v>3.2594263226332099</v>
      </c>
      <c r="G44" s="99">
        <f>'B, filtered'!U9</f>
        <v>6.0321404424435485</v>
      </c>
      <c r="H44" s="25"/>
      <c r="I44" s="25" t="s">
        <v>73</v>
      </c>
      <c r="J44" s="51">
        <f>'Sr, filt'!AX9</f>
        <v>9.5292610143545016</v>
      </c>
      <c r="K44" s="51">
        <f>'Mg, filt'!AX9</f>
        <v>10.448264353254149</v>
      </c>
      <c r="L44" s="44">
        <f>'Ba, filt'!AX9</f>
        <v>97.117655257450878</v>
      </c>
      <c r="M44" s="99">
        <f>'Ba, filt'!AX81</f>
        <v>15.906741414385547</v>
      </c>
      <c r="N44" s="99">
        <f>'B, filtered'!AX9</f>
        <v>6.0321404424435485</v>
      </c>
      <c r="O44" s="25"/>
      <c r="P44" s="25"/>
      <c r="Q44" s="25"/>
      <c r="R44" s="25"/>
      <c r="S44" s="25"/>
      <c r="T44" s="25"/>
      <c r="U44" s="25"/>
      <c r="V44" s="25"/>
      <c r="W44" s="25"/>
    </row>
    <row r="45" spans="1:27" x14ac:dyDescent="0.35">
      <c r="A45" s="108">
        <f>AVERAGE(C45:E45)</f>
        <v>14.570191936091291</v>
      </c>
      <c r="B45" s="25" t="s">
        <v>38</v>
      </c>
      <c r="C45" s="51">
        <f>'Sr, filt'!U28</f>
        <v>12.817610361533893</v>
      </c>
      <c r="D45" s="51">
        <f>'Mg, filt'!U28</f>
        <v>21.314663488778056</v>
      </c>
      <c r="E45" s="40">
        <f>'Ba, filt'!U26</f>
        <v>9.57830195796193</v>
      </c>
      <c r="F45" s="47">
        <f>'Ba, filt'!U100</f>
        <v>26.419135669987025</v>
      </c>
      <c r="G45" s="99">
        <f>'B, filtered'!U28</f>
        <v>23.367076456362163</v>
      </c>
      <c r="H45" s="25"/>
      <c r="I45" s="25" t="s">
        <v>38</v>
      </c>
      <c r="J45" s="51">
        <f>'Sr, filt'!AX28</f>
        <v>14.71713964777501</v>
      </c>
      <c r="K45" s="51">
        <f>'Mg, filt'!AX28</f>
        <v>32.268360883924458</v>
      </c>
      <c r="L45" s="44">
        <f>'Ba, filt'!AX26</f>
        <v>10.933447354266944</v>
      </c>
      <c r="M45" s="47">
        <f>'Ba, filt'!AX100</f>
        <v>32.404676856049221</v>
      </c>
      <c r="N45" s="99">
        <f>'B, filtered'!AX28</f>
        <v>23.367076456362163</v>
      </c>
      <c r="O45" s="25"/>
      <c r="P45" s="25"/>
      <c r="Q45" s="25"/>
      <c r="R45" s="25"/>
      <c r="S45" s="25"/>
      <c r="T45" s="25"/>
      <c r="U45" s="25"/>
      <c r="V45" s="25"/>
      <c r="W45" s="25"/>
    </row>
    <row r="46" spans="1:27" x14ac:dyDescent="0.35">
      <c r="A46" s="108">
        <f>AVERAGE(C46:E46)</f>
        <v>44.94479738342212</v>
      </c>
      <c r="B46" s="25" t="s">
        <v>39</v>
      </c>
      <c r="C46" s="51">
        <f>'Sr, filt'!U47</f>
        <v>29.889879321301049</v>
      </c>
      <c r="D46" s="51">
        <f>'Mg, filt'!U47</f>
        <v>6.3657056075567793</v>
      </c>
      <c r="E46" s="44">
        <f>'Ba, filt'!U43</f>
        <v>98.57880722140851</v>
      </c>
      <c r="F46" s="50">
        <f>'Ba, filt'!U119</f>
        <v>0.84080720739581927</v>
      </c>
      <c r="G46" s="99">
        <f>'B, filtered'!U47</f>
        <v>17.531335579422262</v>
      </c>
      <c r="H46" s="25"/>
      <c r="I46" s="25" t="s">
        <v>39</v>
      </c>
      <c r="J46" s="51">
        <f>'Sr, filt'!AX47</f>
        <v>30.401255893725072</v>
      </c>
      <c r="K46" s="51">
        <f>'Mg, filt'!AX47</f>
        <v>11.597106116016169</v>
      </c>
      <c r="L46" s="44">
        <f>'Ba, filt'!AX43</f>
        <v>100</v>
      </c>
      <c r="M46" s="50">
        <f>'Ba, filt'!AX119</f>
        <v>1.9197074117621744</v>
      </c>
      <c r="N46" s="99">
        <f>'B, filtered'!AX47</f>
        <v>32.837736615314832</v>
      </c>
      <c r="O46" s="25"/>
      <c r="P46" s="25"/>
      <c r="Q46" s="25"/>
      <c r="R46" s="25"/>
      <c r="S46" s="25"/>
      <c r="T46" s="25"/>
      <c r="U46" s="25"/>
      <c r="V46" s="25"/>
      <c r="W46" s="25"/>
    </row>
    <row r="47" spans="1:27" x14ac:dyDescent="0.35">
      <c r="A47" s="108">
        <f>AVERAGE(C47:E47)</f>
        <v>23.995502789720756</v>
      </c>
      <c r="B47" s="25" t="s">
        <v>40</v>
      </c>
      <c r="C47" s="44">
        <f>'Sr, filt'!U66</f>
        <v>9.5980472597189728</v>
      </c>
      <c r="D47" s="50">
        <f>'Mg, filt'!U66</f>
        <v>2.4540230037506059</v>
      </c>
      <c r="E47" s="40">
        <f>'Ba, filt'!U60</f>
        <v>59.934438105692692</v>
      </c>
      <c r="F47" s="50">
        <f>'Ba, filt'!U138</f>
        <v>2.5519666755832602</v>
      </c>
      <c r="G47" s="99">
        <f>'B, filtered'!U66</f>
        <v>21.887602057457787</v>
      </c>
      <c r="H47" s="25"/>
      <c r="I47" s="25" t="s">
        <v>40</v>
      </c>
      <c r="J47" s="44">
        <f>'Sr, filt'!AX66</f>
        <v>18.1449215947471</v>
      </c>
      <c r="K47" s="51">
        <f>'Mg, filt'!AX66</f>
        <v>7.522287378886257</v>
      </c>
      <c r="L47" s="44">
        <f>'Ba, filt'!AX60</f>
        <v>61.395163470709079</v>
      </c>
      <c r="M47" s="50">
        <f>'Ba, filt'!AX138</f>
        <v>4.6180767298277878</v>
      </c>
      <c r="N47" s="47">
        <f>'B, filtered'!AX66</f>
        <v>41.36597196735368</v>
      </c>
      <c r="O47" s="25"/>
      <c r="P47" s="25"/>
      <c r="Q47" s="25"/>
      <c r="R47" s="25"/>
      <c r="S47" s="25"/>
      <c r="T47" s="25"/>
      <c r="U47" s="25"/>
      <c r="V47" s="25"/>
      <c r="W47" s="25"/>
    </row>
    <row r="48" spans="1:27" x14ac:dyDescent="0.35">
      <c r="A48" s="46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28" x14ac:dyDescent="0.35">
      <c r="A49" s="25"/>
      <c r="B49" s="36" t="s">
        <v>144</v>
      </c>
      <c r="C49" s="25">
        <f>AVERAGE(C45:C47)</f>
        <v>17.435178980851305</v>
      </c>
      <c r="D49" s="25">
        <f t="shared" ref="D49:G49" si="4">AVERAGE(D45:D47)</f>
        <v>10.044797366695148</v>
      </c>
      <c r="E49" s="25">
        <f t="shared" si="4"/>
        <v>56.030515761687717</v>
      </c>
      <c r="F49" s="25">
        <f t="shared" si="4"/>
        <v>9.937303184322035</v>
      </c>
      <c r="G49" s="25">
        <f t="shared" si="4"/>
        <v>20.928671364414072</v>
      </c>
      <c r="H49" s="25"/>
      <c r="I49" s="36" t="s">
        <v>144</v>
      </c>
      <c r="J49" s="25">
        <f>AVERAGE(J45:J47)</f>
        <v>21.087772378749062</v>
      </c>
      <c r="K49" s="25">
        <f>AVERAGE(K45:K47)</f>
        <v>17.129251459608962</v>
      </c>
      <c r="L49" s="25">
        <f>AVERAGE(L45:L47)</f>
        <v>57.442870274992003</v>
      </c>
      <c r="M49" s="25">
        <f>AVERAGE(M45:M47)</f>
        <v>12.980820332546395</v>
      </c>
      <c r="N49" s="25">
        <f>AVERAGE(N45:N47)</f>
        <v>32.52359501301023</v>
      </c>
      <c r="O49" s="25"/>
      <c r="P49" s="25"/>
      <c r="Q49" s="25"/>
      <c r="R49" s="25"/>
      <c r="S49" s="25"/>
      <c r="T49" s="25"/>
      <c r="U49" s="25"/>
      <c r="V49" s="25"/>
      <c r="W49" s="25"/>
    </row>
    <row r="50" spans="1:28" x14ac:dyDescent="0.35">
      <c r="A50" s="25"/>
      <c r="B50" s="25"/>
      <c r="C50" s="29">
        <f>AVERAGE(C49:E49)</f>
        <v>27.836830703078061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8" x14ac:dyDescent="0.35">
      <c r="A51" s="25"/>
      <c r="B51" s="25"/>
      <c r="C51" s="16">
        <f>C50/100</f>
        <v>0.27836830703078058</v>
      </c>
      <c r="D51" s="25"/>
      <c r="E51" s="25"/>
      <c r="F51" s="25"/>
      <c r="G51" s="25"/>
      <c r="H51" s="25"/>
      <c r="I51" s="25"/>
      <c r="J51" s="25"/>
      <c r="K51" s="25"/>
      <c r="L51" s="47"/>
      <c r="M51" s="47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</row>
    <row r="52" spans="1:28" x14ac:dyDescent="0.35">
      <c r="A52" s="25"/>
      <c r="B52" s="25"/>
      <c r="C52" s="47" t="s">
        <v>130</v>
      </c>
      <c r="D52" s="47" t="s">
        <v>130</v>
      </c>
      <c r="E52" s="25" t="s">
        <v>96</v>
      </c>
      <c r="F52" s="25"/>
      <c r="G52" s="25"/>
      <c r="H52" s="25"/>
      <c r="I52" s="25"/>
      <c r="J52" s="47" t="s">
        <v>131</v>
      </c>
      <c r="K52" s="47"/>
      <c r="L52" s="25" t="s">
        <v>97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</row>
    <row r="53" spans="1:28" ht="16.5" x14ac:dyDescent="0.35">
      <c r="A53" s="29" t="s">
        <v>157</v>
      </c>
      <c r="B53" s="36" t="s">
        <v>104</v>
      </c>
      <c r="C53" s="47" t="s">
        <v>93</v>
      </c>
      <c r="D53" s="47" t="s">
        <v>94</v>
      </c>
      <c r="E53" s="25" t="s">
        <v>95</v>
      </c>
      <c r="F53" s="47" t="s">
        <v>145</v>
      </c>
      <c r="G53" s="25" t="s">
        <v>146</v>
      </c>
      <c r="H53" s="25"/>
      <c r="I53" s="36" t="s">
        <v>104</v>
      </c>
      <c r="J53" s="47" t="s">
        <v>93</v>
      </c>
      <c r="K53" s="47" t="s">
        <v>94</v>
      </c>
      <c r="L53" s="25" t="s">
        <v>95</v>
      </c>
      <c r="M53" s="47" t="s">
        <v>145</v>
      </c>
      <c r="N53" s="25" t="s">
        <v>146</v>
      </c>
      <c r="O53" s="25"/>
      <c r="P53" s="25"/>
      <c r="Q53" s="25"/>
      <c r="R53" s="25"/>
      <c r="S53" s="25"/>
      <c r="T53" s="25"/>
      <c r="U53" s="25"/>
      <c r="V53" s="25"/>
      <c r="W53" s="25"/>
    </row>
    <row r="54" spans="1:28" x14ac:dyDescent="0.35">
      <c r="A54" s="108">
        <f>AVERAGE(C54:E54)</f>
        <v>67.676767676767682</v>
      </c>
      <c r="B54" s="25" t="s">
        <v>73</v>
      </c>
      <c r="C54" s="50">
        <f>'Sr, filt'!U19</f>
        <v>51.515151515151516</v>
      </c>
      <c r="D54" s="50">
        <f>'Mg, filt'!U19</f>
        <v>51.515151515151516</v>
      </c>
      <c r="E54" s="25">
        <f>'Ba, filt'!U17</f>
        <v>100</v>
      </c>
      <c r="F54" s="50">
        <f>'Ba, filt'!U91</f>
        <v>50.381679389312978</v>
      </c>
      <c r="G54" s="50">
        <f>'B, filtered'!U19</f>
        <v>50</v>
      </c>
      <c r="H54" s="25"/>
      <c r="I54" s="25" t="s">
        <v>73</v>
      </c>
      <c r="J54" s="50">
        <f>'Sr, filt'!AX19</f>
        <v>54.285714285714285</v>
      </c>
      <c r="K54" s="51">
        <f>'Mg, filt'!AX19</f>
        <v>61.467889908256879</v>
      </c>
      <c r="L54" s="44">
        <f>'Ba, filt'!AX17</f>
        <v>100</v>
      </c>
      <c r="M54" s="50">
        <f>'Ba, filt'!AX91</f>
        <v>50.381679389312978</v>
      </c>
      <c r="N54" s="50">
        <f>'B, filtered'!AX19</f>
        <v>51.886792452830186</v>
      </c>
      <c r="O54" s="25"/>
      <c r="P54" s="25"/>
      <c r="Q54" s="25"/>
      <c r="R54" s="25"/>
      <c r="S54" s="25"/>
      <c r="T54" s="25"/>
      <c r="U54" s="25"/>
      <c r="V54" s="25"/>
      <c r="W54" s="25"/>
    </row>
    <row r="55" spans="1:28" x14ac:dyDescent="0.35">
      <c r="A55" s="108">
        <f>AVERAGE(C55:E55)</f>
        <v>64.031862745098053</v>
      </c>
      <c r="B55" s="25" t="s">
        <v>38</v>
      </c>
      <c r="C55" s="51">
        <f>'Sr, filt'!U38</f>
        <v>60.294117647058826</v>
      </c>
      <c r="D55" s="51">
        <f>'Mg, filt'!U38</f>
        <v>66.176470588235304</v>
      </c>
      <c r="E55" s="68">
        <f>'Ba, filt'!U34</f>
        <v>65.625</v>
      </c>
      <c r="F55" s="51">
        <f>'Ba, filt'!U110</f>
        <v>61.764705882352942</v>
      </c>
      <c r="G55" s="50">
        <f>'B, filtered'!U38</f>
        <v>58.208955223880594</v>
      </c>
      <c r="H55" s="25"/>
      <c r="I55" s="25" t="s">
        <v>38</v>
      </c>
      <c r="J55" s="51">
        <f>'Sr, filt'!AX38</f>
        <v>60.294117647058826</v>
      </c>
      <c r="K55" s="51">
        <f>'Mg, filt'!AX38</f>
        <v>66.176470588235304</v>
      </c>
      <c r="L55" s="44">
        <f>'Ba, filt'!AX34</f>
        <v>71.875</v>
      </c>
      <c r="M55" s="51">
        <f>'Ba, filt'!AX110</f>
        <v>64.705882352941174</v>
      </c>
      <c r="N55" s="50">
        <f>'B, filtered'!AX38</f>
        <v>58.823529411764703</v>
      </c>
      <c r="O55" s="25"/>
      <c r="P55" s="25"/>
      <c r="Q55" s="25"/>
      <c r="R55" s="25"/>
      <c r="S55" s="25"/>
      <c r="T55" s="25"/>
      <c r="U55" s="25"/>
      <c r="V55" s="25"/>
      <c r="W55" s="25"/>
    </row>
    <row r="56" spans="1:28" x14ac:dyDescent="0.35">
      <c r="A56" s="108">
        <f>AVERAGE(C56:E56)</f>
        <v>71.813725490196077</v>
      </c>
      <c r="B56" s="25" t="s">
        <v>39</v>
      </c>
      <c r="C56" s="51">
        <f>'Sr, filt'!U57</f>
        <v>60.294117647058826</v>
      </c>
      <c r="D56" s="50">
        <f>'Mg, filt'!U57</f>
        <v>55.147058823529413</v>
      </c>
      <c r="E56" s="25">
        <f>'Ba, filt'!U51</f>
        <v>100</v>
      </c>
      <c r="F56" s="50">
        <f>'Ba, filt'!U129</f>
        <v>49.264705882352942</v>
      </c>
      <c r="G56" s="50">
        <f>'B, filtered'!U57</f>
        <v>58.823529411764703</v>
      </c>
      <c r="H56" s="25"/>
      <c r="I56" s="25" t="s">
        <v>39</v>
      </c>
      <c r="J56" s="51">
        <f>'Sr, filt'!AX57</f>
        <v>64.705882352941174</v>
      </c>
      <c r="K56" s="51">
        <f>'Mg, filt'!AX57</f>
        <v>58.088235294117645</v>
      </c>
      <c r="L56" s="44">
        <f>'Ba, filt'!AX51</f>
        <v>100</v>
      </c>
      <c r="M56" s="50">
        <f>'Ba, filt'!AX129</f>
        <v>51.470588235294116</v>
      </c>
      <c r="N56" s="50">
        <f>'B, filtered'!AX57</f>
        <v>61.029411764705884</v>
      </c>
      <c r="O56" s="25"/>
      <c r="P56" s="25"/>
      <c r="Q56" s="25"/>
      <c r="R56" s="25"/>
      <c r="S56" s="25"/>
      <c r="T56" s="25"/>
      <c r="U56" s="25"/>
      <c r="V56" s="25"/>
      <c r="W56" s="25"/>
    </row>
    <row r="57" spans="1:28" x14ac:dyDescent="0.35">
      <c r="A57" s="108">
        <f>AVERAGE(C57:E57)</f>
        <v>68.967320261437905</v>
      </c>
      <c r="B57" s="25" t="s">
        <v>40</v>
      </c>
      <c r="C57" s="50">
        <f>'Sr, filt'!U76</f>
        <v>52</v>
      </c>
      <c r="D57" s="50">
        <f>'Mg, filt'!U76</f>
        <v>54.901960784313722</v>
      </c>
      <c r="E57" s="68">
        <f>'Ba, filt'!U68</f>
        <v>100</v>
      </c>
      <c r="F57" s="98">
        <f>'Ba, filt'!U148</f>
        <v>68</v>
      </c>
      <c r="G57" s="50">
        <f>'B, filtered'!U76</f>
        <v>58.823529411764703</v>
      </c>
      <c r="H57" s="25"/>
      <c r="I57" s="25" t="s">
        <v>40</v>
      </c>
      <c r="J57" s="50">
        <f>'Sr, filt'!AX76</f>
        <v>56</v>
      </c>
      <c r="K57" s="51">
        <f>'Mg, filt'!AX76</f>
        <v>62.745098039215684</v>
      </c>
      <c r="L57" s="44">
        <f>'Ba, filt'!AX68</f>
        <v>100</v>
      </c>
      <c r="M57" s="98">
        <f>'Ba, filt'!AX148</f>
        <v>73.469387755102048</v>
      </c>
      <c r="N57" s="47">
        <f>'B, filtered'!AX76</f>
        <v>64.705882352941174</v>
      </c>
      <c r="O57" s="25"/>
      <c r="P57" s="25"/>
      <c r="Q57" s="25"/>
      <c r="R57" s="25"/>
      <c r="S57" s="25"/>
      <c r="T57" s="25"/>
      <c r="U57" s="25"/>
      <c r="V57" s="25"/>
      <c r="W57" s="25"/>
    </row>
    <row r="58" spans="1:28" x14ac:dyDescent="0.35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47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8" x14ac:dyDescent="0.35">
      <c r="A59" s="25"/>
      <c r="B59" s="36" t="s">
        <v>144</v>
      </c>
      <c r="C59" s="25">
        <f>AVERAGE(C55:C57)</f>
        <v>57.529411764705884</v>
      </c>
      <c r="D59" s="25">
        <f>AVERAGE(D55:D57)</f>
        <v>58.741830065359487</v>
      </c>
      <c r="E59" s="25">
        <f>AVERAGE(E55:E57)</f>
        <v>88.541666666666671</v>
      </c>
      <c r="F59" s="25">
        <f>AVERAGE(F55:F57)</f>
        <v>59.676470588235297</v>
      </c>
      <c r="G59" s="25">
        <f>AVERAGE(G55:G57)</f>
        <v>58.618671349136662</v>
      </c>
      <c r="H59" s="25"/>
      <c r="I59" s="36" t="s">
        <v>144</v>
      </c>
      <c r="J59" s="25">
        <f>AVERAGE(J55:J57)</f>
        <v>60.333333333333336</v>
      </c>
      <c r="K59" s="25">
        <f>AVERAGE(K55:K57)</f>
        <v>62.336601307189547</v>
      </c>
      <c r="L59" s="25">
        <f>AVERAGE(L55:L57)</f>
        <v>90.625</v>
      </c>
      <c r="M59" s="25">
        <f>AVERAGE(M55:M57)</f>
        <v>63.215286114445782</v>
      </c>
      <c r="N59" s="25">
        <f>AVERAGE(N55:N57)</f>
        <v>61.519607843137258</v>
      </c>
      <c r="O59" s="25"/>
      <c r="P59" s="25"/>
      <c r="Q59" s="25"/>
      <c r="R59" s="25"/>
      <c r="S59" s="25"/>
      <c r="T59" s="25"/>
      <c r="U59" s="25"/>
      <c r="V59" s="25"/>
      <c r="W59" s="25"/>
    </row>
    <row r="60" spans="1:28" x14ac:dyDescent="0.35">
      <c r="A60" s="25"/>
      <c r="B60" s="25"/>
      <c r="C60" s="29">
        <f>AVERAGE(C59:E59)</f>
        <v>68.270969498910688</v>
      </c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</row>
    <row r="61" spans="1:28" x14ac:dyDescent="0.35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</row>
    <row r="62" spans="1:28" ht="16.5" x14ac:dyDescent="0.35">
      <c r="A62" s="25"/>
      <c r="B62" s="25"/>
      <c r="C62" s="25" t="s">
        <v>141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 t="s">
        <v>142</v>
      </c>
      <c r="S62" s="25"/>
      <c r="T62" s="25"/>
      <c r="U62" s="25"/>
      <c r="V62" s="25"/>
      <c r="W62" s="25"/>
      <c r="X62" s="25"/>
      <c r="Y62" s="25"/>
      <c r="Z62" s="25"/>
      <c r="AA62" s="25"/>
      <c r="AB62" s="29" t="s">
        <v>157</v>
      </c>
    </row>
    <row r="63" spans="1:28" x14ac:dyDescent="0.35">
      <c r="A63" s="25"/>
      <c r="B63" s="36" t="s">
        <v>98</v>
      </c>
      <c r="C63" s="25" t="s">
        <v>70</v>
      </c>
      <c r="D63" s="25" t="s">
        <v>36</v>
      </c>
      <c r="E63" s="25" t="s">
        <v>108</v>
      </c>
      <c r="F63" s="25" t="s">
        <v>71</v>
      </c>
      <c r="G63" s="25" t="s">
        <v>41</v>
      </c>
      <c r="H63" s="25" t="s">
        <v>57</v>
      </c>
      <c r="I63" s="25" t="s">
        <v>72</v>
      </c>
      <c r="J63" s="25"/>
      <c r="K63" s="25"/>
      <c r="L63" s="25"/>
      <c r="N63" s="36" t="s">
        <v>98</v>
      </c>
      <c r="O63" s="25" t="s">
        <v>70</v>
      </c>
      <c r="P63" s="25" t="s">
        <v>36</v>
      </c>
      <c r="Q63" s="81" t="s">
        <v>108</v>
      </c>
      <c r="R63" s="25" t="s">
        <v>71</v>
      </c>
      <c r="S63" s="25" t="s">
        <v>41</v>
      </c>
      <c r="T63" s="25" t="s">
        <v>57</v>
      </c>
      <c r="U63" s="25" t="s">
        <v>72</v>
      </c>
      <c r="V63" s="25"/>
    </row>
    <row r="64" spans="1:28" x14ac:dyDescent="0.35">
      <c r="A64" s="45"/>
      <c r="B64" s="25" t="s">
        <v>73</v>
      </c>
      <c r="C64" s="101">
        <f>'B, filtered'!H7</f>
        <v>-9.9640009578928518E-2</v>
      </c>
      <c r="D64" s="53">
        <f>'Mg, filt'!H7</f>
        <v>3.7524008940117808E-2</v>
      </c>
      <c r="E64" s="101">
        <f>'Al, filt'!H7</f>
        <v>-5.3408482180697806E-3</v>
      </c>
      <c r="F64" s="95">
        <f>'Zn, filt'!H7</f>
        <v>-3.3442439070333334E-4</v>
      </c>
      <c r="G64" s="53">
        <f>'Sr, filt'!H7</f>
        <v>6.9634671137320289E-2</v>
      </c>
      <c r="H64" s="101">
        <f>'Ba, filt'!H7</f>
        <v>-0.11692814449312837</v>
      </c>
      <c r="I64" s="95">
        <f>'Pb, filt'!H7</f>
        <v>7.4229390161177217E-2</v>
      </c>
      <c r="J64" s="25"/>
      <c r="K64" s="14">
        <f>AVERAGE(C64:I64)</f>
        <v>-5.8364794917449558E-3</v>
      </c>
      <c r="L64" s="14">
        <f>AVERAGE(I64,F64:G64,D64:D64)</f>
        <v>4.5263411461978001E-2</v>
      </c>
      <c r="N64" s="25" t="s">
        <v>73</v>
      </c>
      <c r="O64" s="101">
        <f>'B, filtered'!AG7</f>
        <v>-9.9640009578928518E-2</v>
      </c>
      <c r="P64" s="53">
        <f>'Mg, filt'!AG7</f>
        <v>3.9445199781359082E-2</v>
      </c>
      <c r="Q64" s="101">
        <f>'Al, filt'!AG7</f>
        <v>-5.3408482180697806E-3</v>
      </c>
      <c r="R64" s="94">
        <f>'Zn, filt'!AG7</f>
        <v>-3.3442439070333334E-4</v>
      </c>
      <c r="S64" s="53">
        <f>'Sr, filt'!AG7</f>
        <v>6.9634671137320289E-2</v>
      </c>
      <c r="T64" s="101">
        <f>'Ba, filt'!AG7</f>
        <v>-0.11692814449312837</v>
      </c>
      <c r="U64" s="95">
        <f>'Pb, filt'!AG7</f>
        <v>7.4229390161177217E-2</v>
      </c>
      <c r="V64" s="29">
        <f>100*AVERAGE(P64,S64,T64)^2</f>
        <v>6.8439331221549265E-4</v>
      </c>
      <c r="W64" s="14"/>
      <c r="X64" s="14"/>
    </row>
    <row r="65" spans="1:29" x14ac:dyDescent="0.35">
      <c r="A65" s="45"/>
      <c r="B65" s="25" t="s">
        <v>38</v>
      </c>
      <c r="C65" s="85">
        <f>'B, filtered'!H26</f>
        <v>0.88057416010994749</v>
      </c>
      <c r="D65" s="85">
        <f>'Mg, filt'!H26</f>
        <v>0.68910800284927753</v>
      </c>
      <c r="E65" s="102">
        <f>'Al, filt'!H24</f>
        <v>-0.40671373907112779</v>
      </c>
      <c r="F65" s="96">
        <f>'Zn, filt'!H24</f>
        <v>0.24338454691425787</v>
      </c>
      <c r="G65" s="85">
        <f>'Sr, filt'!H26</f>
        <v>0.48614447513891451</v>
      </c>
      <c r="H65" s="85">
        <f>'Ba, filt'!H24</f>
        <v>0.72620076741294504</v>
      </c>
      <c r="I65" s="90">
        <f>'Pb, filt'!H24</f>
        <v>0.32097867077892839</v>
      </c>
      <c r="J65" s="25"/>
      <c r="K65" s="14">
        <f>AVERAGE(C65:I65)</f>
        <v>0.41995384059044899</v>
      </c>
      <c r="L65" s="14">
        <f>AVERAGE(F65:I65,C65:D65)</f>
        <v>0.5577317705340451</v>
      </c>
      <c r="N65" s="25" t="s">
        <v>38</v>
      </c>
      <c r="O65" s="85">
        <f>'B, filtered'!AG26</f>
        <v>0.75583949363912983</v>
      </c>
      <c r="P65" s="85">
        <f>'Mg, filt'!AG26</f>
        <v>0.50037034611295761</v>
      </c>
      <c r="Q65" s="102">
        <f>'Al, filt'!AG24</f>
        <v>-0.30336661838069962</v>
      </c>
      <c r="R65" s="96">
        <f>'Zn, filt'!AG24</f>
        <v>0.16744244454148974</v>
      </c>
      <c r="S65" s="85">
        <f>'Sr, filt'!AG26</f>
        <v>0.40954223050869948</v>
      </c>
      <c r="T65" s="85">
        <f>'Ba, filt'!AG24</f>
        <v>0.7156744368258412</v>
      </c>
      <c r="U65" s="90">
        <f>'Pb, filt'!AG24</f>
        <v>0.3613488954065035</v>
      </c>
      <c r="V65" s="29">
        <f>100*AVERAGE(P65,S65,T65)^2</f>
        <v>29.361479314323972</v>
      </c>
      <c r="W65" s="14">
        <f>AVERAGE(O65:U65)</f>
        <v>0.37240731837913171</v>
      </c>
      <c r="X65" s="14">
        <f>AVERAGE(O65:P65,R65:U65)</f>
        <v>0.48503630783910362</v>
      </c>
    </row>
    <row r="66" spans="1:29" x14ac:dyDescent="0.35">
      <c r="A66" s="45"/>
      <c r="B66" s="25" t="s">
        <v>39</v>
      </c>
      <c r="C66" s="85">
        <f>'B, filtered'!H45</f>
        <v>0.43148320021785108</v>
      </c>
      <c r="D66" s="85">
        <f>'Mg, filt'!H45</f>
        <v>0.74129365757980925</v>
      </c>
      <c r="E66" s="102">
        <f>'Al, filt'!H41</f>
        <v>-0.24766650055018977</v>
      </c>
      <c r="F66" s="102">
        <f>'Zn, filt'!H41</f>
        <v>-0.43932648168076377</v>
      </c>
      <c r="G66" s="85">
        <f>'Sr, filt'!H45</f>
        <v>0.9032618892832176</v>
      </c>
      <c r="H66" s="85">
        <f>'Ba, filt'!H41</f>
        <v>0.93545269783052032</v>
      </c>
      <c r="I66" s="91">
        <f>'Pb, filt'!H41</f>
        <v>0.39691569099331603</v>
      </c>
      <c r="J66" s="25"/>
      <c r="K66" s="14">
        <f>AVERAGE(C66:I66)</f>
        <v>0.38877345052482298</v>
      </c>
      <c r="L66" s="14">
        <f>AVERAGE(C66:D66,G66:I66)</f>
        <v>0.68168142718094271</v>
      </c>
      <c r="N66" s="25" t="s">
        <v>39</v>
      </c>
      <c r="O66" s="85">
        <f>'B, filtered'!AG45</f>
        <v>0.38820421041728453</v>
      </c>
      <c r="P66" s="85">
        <f>'Mg, filt'!AG45</f>
        <v>0.73554316301311073</v>
      </c>
      <c r="Q66" s="102">
        <f>'Al, filt'!AG41</f>
        <v>-0.29956055015045208</v>
      </c>
      <c r="R66" s="102">
        <f>'Zn, filt'!AG41</f>
        <v>-0.4248651266917372</v>
      </c>
      <c r="S66" s="85">
        <f>'Sr, filt'!AG45</f>
        <v>0.71551927880763977</v>
      </c>
      <c r="T66" s="85">
        <f>'Ba, filt'!AG41</f>
        <v>0.95622290433965251</v>
      </c>
      <c r="U66" s="89">
        <f>'Pb, filt'!AG41</f>
        <v>0.26273157594807672</v>
      </c>
      <c r="V66" s="29">
        <f>100*AVERAGE(P66,S66,T66)^2</f>
        <v>64.389141531540119</v>
      </c>
      <c r="W66" s="14">
        <f>AVERAGE(O66:U66)</f>
        <v>0.33339935081193933</v>
      </c>
      <c r="X66" s="14">
        <f>AVERAGE(O66:P66,S66:U66)</f>
        <v>0.61164422650515282</v>
      </c>
    </row>
    <row r="67" spans="1:29" x14ac:dyDescent="0.35">
      <c r="A67" s="45"/>
      <c r="B67" s="25" t="s">
        <v>40</v>
      </c>
      <c r="C67" s="85">
        <f>'B, filtered'!H64</f>
        <v>0.91590259323372247</v>
      </c>
      <c r="D67" s="85">
        <f>'Mg, filt'!H64</f>
        <v>0.87990221174997085</v>
      </c>
      <c r="E67" s="102">
        <f>'Al, filt'!H58</f>
        <v>-0.28153973409372912</v>
      </c>
      <c r="F67" s="101">
        <f>'Zn, filt'!H58</f>
        <v>-0.25894245749040029</v>
      </c>
      <c r="G67" s="85">
        <f>'Sr, filt'!H64</f>
        <v>0.63652992273905151</v>
      </c>
      <c r="H67" s="85">
        <f>'Ba, filt'!H58</f>
        <v>0.9318265270299817</v>
      </c>
      <c r="I67" s="90">
        <f>'Pb, filt'!H58</f>
        <v>0.34351287267189023</v>
      </c>
      <c r="J67" s="25"/>
      <c r="K67" s="14">
        <f>AVERAGE(C67:I67)</f>
        <v>0.45245599083435539</v>
      </c>
      <c r="L67" s="14">
        <f>AVERAGE(C67:D67,G67:I67)</f>
        <v>0.74153482548492344</v>
      </c>
      <c r="N67" s="25" t="s">
        <v>40</v>
      </c>
      <c r="O67" s="85">
        <f>'B, filtered'!AG64</f>
        <v>0.70868113059816418</v>
      </c>
      <c r="P67" s="85">
        <f>'Mg, filt'!AG64</f>
        <v>0.87333878519784824</v>
      </c>
      <c r="Q67" s="101">
        <f>'Al, filt'!AG58</f>
        <v>-0.18725091935335864</v>
      </c>
      <c r="R67" s="103">
        <f>'Zn, filt'!AG58</f>
        <v>-0.3597289349121145</v>
      </c>
      <c r="S67" s="90">
        <f>'Sr, filt'!AG64</f>
        <v>0.69033008505929605</v>
      </c>
      <c r="T67" s="85">
        <f>'Ba, filt'!AG58</f>
        <v>0.94544192372897107</v>
      </c>
      <c r="U67" s="90">
        <f>'Pb, filt'!AG58</f>
        <v>0.39207412885508347</v>
      </c>
      <c r="V67" s="29">
        <f>100*AVERAGE(P67,S67,T67)^2</f>
        <v>69.951521961084836</v>
      </c>
      <c r="W67" s="14">
        <f>AVERAGE(O67:U67)</f>
        <v>0.43755517131055571</v>
      </c>
      <c r="X67" s="14">
        <f>AVERAGE(O67:P67,S67:U67)</f>
        <v>0.72197321068787257</v>
      </c>
    </row>
    <row r="68" spans="1:29" x14ac:dyDescent="0.35">
      <c r="A68" s="46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N68" s="25"/>
      <c r="O68" s="44"/>
      <c r="P68" s="44"/>
      <c r="Q68" s="44"/>
      <c r="R68" s="44"/>
      <c r="S68" s="44"/>
      <c r="T68" s="44"/>
      <c r="U68" s="44"/>
      <c r="V68" s="25"/>
      <c r="W68" s="25"/>
    </row>
    <row r="69" spans="1:29" x14ac:dyDescent="0.35">
      <c r="A69" s="25"/>
      <c r="B69" s="36" t="s">
        <v>144</v>
      </c>
      <c r="C69" s="14">
        <f>AVERAGE(C65:C67)</f>
        <v>0.74265331785384037</v>
      </c>
      <c r="D69" s="14">
        <f t="shared" ref="D69:H69" si="5">AVERAGE(D65:D67)</f>
        <v>0.77010129072635258</v>
      </c>
      <c r="E69" s="14"/>
      <c r="F69" s="14"/>
      <c r="G69" s="14">
        <f t="shared" si="5"/>
        <v>0.67531209572039452</v>
      </c>
      <c r="H69" s="14">
        <f t="shared" si="5"/>
        <v>0.86449333075781565</v>
      </c>
      <c r="I69" s="14"/>
      <c r="J69" s="25"/>
      <c r="K69" s="25"/>
      <c r="L69" s="25"/>
      <c r="N69" s="36" t="s">
        <v>144</v>
      </c>
      <c r="O69" s="14">
        <f>AVERAGE(O65:O67)</f>
        <v>0.61757494488485953</v>
      </c>
      <c r="P69" s="14">
        <f t="shared" ref="P69:T69" si="6">AVERAGE(P65:P67)</f>
        <v>0.70308409810797234</v>
      </c>
      <c r="Q69" s="14"/>
      <c r="R69" s="14"/>
      <c r="S69" s="14">
        <f t="shared" si="6"/>
        <v>0.60513053145854512</v>
      </c>
      <c r="T69" s="14">
        <f t="shared" si="6"/>
        <v>0.87244642163148833</v>
      </c>
      <c r="U69" s="14"/>
      <c r="V69" s="25"/>
      <c r="W69" s="25"/>
    </row>
    <row r="70" spans="1:29" x14ac:dyDescent="0.3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N70" s="25"/>
      <c r="O70" s="44"/>
      <c r="P70" s="109">
        <f>100*AVERAGE(P69,S69,T69)^2</f>
        <v>52.836473557911035</v>
      </c>
      <c r="Q70" s="44"/>
      <c r="R70" s="44"/>
      <c r="S70" s="44"/>
      <c r="T70" s="44"/>
      <c r="U70" s="44"/>
      <c r="V70" s="44"/>
      <c r="W70" s="44"/>
      <c r="X70" s="44"/>
      <c r="Y70" s="25"/>
      <c r="Z70" s="25"/>
    </row>
    <row r="71" spans="1:29" x14ac:dyDescent="0.3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Q71" s="25"/>
      <c r="R71" s="44"/>
      <c r="S71" s="16">
        <f>P70/100</f>
        <v>0.52836473557911035</v>
      </c>
      <c r="T71" s="44"/>
      <c r="U71" s="44"/>
      <c r="V71" s="44"/>
      <c r="W71" s="44"/>
      <c r="X71" s="44"/>
      <c r="Y71" s="44"/>
      <c r="Z71" s="44"/>
      <c r="AA71" s="44"/>
      <c r="AB71" s="25"/>
      <c r="AC71" s="25"/>
    </row>
    <row r="72" spans="1:29" x14ac:dyDescent="0.35">
      <c r="A72" s="25"/>
      <c r="B72" s="25"/>
      <c r="C72" s="25" t="s">
        <v>99</v>
      </c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Q72" s="25"/>
      <c r="R72" s="44" t="s">
        <v>100</v>
      </c>
      <c r="S72" s="44"/>
      <c r="T72" s="44"/>
      <c r="U72" s="44"/>
      <c r="V72" s="44"/>
      <c r="W72" s="44"/>
      <c r="X72" s="44"/>
      <c r="Y72" s="44"/>
      <c r="Z72" s="44"/>
      <c r="AA72" s="44"/>
      <c r="AB72" s="29" t="s">
        <v>156</v>
      </c>
      <c r="AC72" s="25"/>
    </row>
    <row r="73" spans="1:29" x14ac:dyDescent="0.35">
      <c r="A73" s="25"/>
      <c r="B73" s="36" t="s">
        <v>98</v>
      </c>
      <c r="C73" s="25" t="s">
        <v>70</v>
      </c>
      <c r="D73" s="25" t="s">
        <v>36</v>
      </c>
      <c r="E73" s="25" t="s">
        <v>108</v>
      </c>
      <c r="F73" s="25" t="s">
        <v>71</v>
      </c>
      <c r="G73" s="25" t="s">
        <v>41</v>
      </c>
      <c r="H73" s="25" t="s">
        <v>57</v>
      </c>
      <c r="I73" s="25" t="s">
        <v>72</v>
      </c>
      <c r="J73" s="25"/>
      <c r="K73" s="25"/>
      <c r="L73" s="25"/>
      <c r="N73" s="36" t="s">
        <v>98</v>
      </c>
      <c r="O73" s="44" t="s">
        <v>70</v>
      </c>
      <c r="P73" s="44" t="s">
        <v>36</v>
      </c>
      <c r="Q73" s="44" t="s">
        <v>108</v>
      </c>
      <c r="R73" s="44" t="s">
        <v>71</v>
      </c>
      <c r="S73" s="44" t="s">
        <v>41</v>
      </c>
      <c r="T73" s="44" t="s">
        <v>57</v>
      </c>
      <c r="U73" s="44" t="s">
        <v>72</v>
      </c>
      <c r="V73" s="25"/>
      <c r="W73" s="25"/>
    </row>
    <row r="74" spans="1:29" x14ac:dyDescent="0.35">
      <c r="A74" s="45"/>
      <c r="B74" s="25" t="s">
        <v>73</v>
      </c>
      <c r="C74" s="40">
        <f>'B, filtered'!H17</f>
        <v>53.333333333333336</v>
      </c>
      <c r="D74" s="40">
        <f>'Mg, filt'!H17</f>
        <v>42.857142857142854</v>
      </c>
      <c r="E74" s="71">
        <f>'Al, filt'!H17</f>
        <v>41.904761904761905</v>
      </c>
      <c r="F74" s="71">
        <f>'Zn, filt'!H17</f>
        <v>46.666666666666664</v>
      </c>
      <c r="G74" s="68">
        <f>'Sr, filt'!H17</f>
        <v>58.095238095238095</v>
      </c>
      <c r="H74" s="40">
        <f>'Ba, filt'!H17</f>
        <v>51.428571428571431</v>
      </c>
      <c r="I74" s="71">
        <f>'Pb, filt'!H17</f>
        <v>52.293577981651374</v>
      </c>
      <c r="J74" s="25"/>
      <c r="K74" s="25">
        <f>AVERAGE(C74:I74)</f>
        <v>49.511327466766524</v>
      </c>
      <c r="L74" s="25"/>
      <c r="N74" s="25" t="s">
        <v>73</v>
      </c>
      <c r="O74" s="40">
        <f>'B, filtered'!AG17</f>
        <v>53.333333333333336</v>
      </c>
      <c r="P74" s="40">
        <f>'Mg, filt'!AG17</f>
        <v>50.458715596330272</v>
      </c>
      <c r="Q74" s="71">
        <f>'Al, filt'!AG17</f>
        <v>41.904761904761905</v>
      </c>
      <c r="R74" s="71">
        <f>'Zn, filt'!AG17</f>
        <v>46.666666666666664</v>
      </c>
      <c r="S74" s="68">
        <f>'Sr, filt'!AG17</f>
        <v>58.095238095238095</v>
      </c>
      <c r="T74" s="40">
        <f>'Ba, filt'!AG17</f>
        <v>51.428571428571431</v>
      </c>
      <c r="U74" s="71">
        <f>'Pb, filt'!AG17</f>
        <v>52.293577981651374</v>
      </c>
      <c r="V74" s="108">
        <f>AVERAGE(P74,S74,T74)</f>
        <v>53.327508373379935</v>
      </c>
      <c r="W74" s="25"/>
    </row>
    <row r="75" spans="1:29" x14ac:dyDescent="0.35">
      <c r="A75" s="45"/>
      <c r="B75" s="25" t="s">
        <v>38</v>
      </c>
      <c r="C75" s="44">
        <f>'B, filtered'!H36</f>
        <v>70.588235294117652</v>
      </c>
      <c r="D75" s="44">
        <f>'Mg, filt'!H36</f>
        <v>77.941176470588232</v>
      </c>
      <c r="E75" s="71">
        <f>'Al, filt'!H34</f>
        <v>55.128205128205131</v>
      </c>
      <c r="F75" s="71">
        <f>'Zn, filt'!H34</f>
        <v>56.756756756756758</v>
      </c>
      <c r="G75" s="44">
        <f>'Sr, filt'!H36</f>
        <v>67.567567567567565</v>
      </c>
      <c r="H75" s="44">
        <f>'Ba, filt'!H34</f>
        <v>67.647058823529406</v>
      </c>
      <c r="I75" s="40">
        <f>'Pb, filt'!H34</f>
        <v>55.405405405405403</v>
      </c>
      <c r="J75" s="25"/>
      <c r="K75" s="25">
        <f>AVERAGE(C75:I75)</f>
        <v>64.433486492310024</v>
      </c>
      <c r="L75" s="25"/>
      <c r="N75" s="25" t="s">
        <v>38</v>
      </c>
      <c r="O75" s="44">
        <f>'B, filtered'!AG36</f>
        <v>63.513513513513516</v>
      </c>
      <c r="P75" s="44">
        <f>'Mg, filt'!AG36</f>
        <v>74.324324324324323</v>
      </c>
      <c r="Q75" s="71">
        <f>'Al, filt'!AG34</f>
        <v>50</v>
      </c>
      <c r="R75" s="71">
        <f>'Zn, filt'!AG34</f>
        <v>55.128205128205131</v>
      </c>
      <c r="S75" s="44">
        <f>'Sr, filt'!AG36</f>
        <v>64.86486486486487</v>
      </c>
      <c r="T75" s="44">
        <f>'Ba, filt'!AG34</f>
        <v>78.378378378378372</v>
      </c>
      <c r="U75" s="40">
        <f>'Pb, filt'!AG34</f>
        <v>57.692307692307693</v>
      </c>
      <c r="V75" s="108">
        <f>AVERAGE(P75,S75,T75)</f>
        <v>72.522522522522522</v>
      </c>
      <c r="W75" s="25">
        <f>AVERAGE(O75:U75)</f>
        <v>63.414513414513415</v>
      </c>
    </row>
    <row r="76" spans="1:29" x14ac:dyDescent="0.35">
      <c r="A76" s="45"/>
      <c r="B76" s="25" t="s">
        <v>39</v>
      </c>
      <c r="C76" s="44">
        <f>'B, filtered'!H55</f>
        <v>71.428571428571431</v>
      </c>
      <c r="D76" s="44">
        <f>'Mg, filt'!H55</f>
        <v>75.925925925925924</v>
      </c>
      <c r="E76" s="71">
        <f>'Al, filt'!H51</f>
        <v>55.555555555555557</v>
      </c>
      <c r="F76" s="71">
        <f>'Zn, filt'!H51</f>
        <v>49.253731343283583</v>
      </c>
      <c r="G76" s="44">
        <f>'Sr, filt'!H55</f>
        <v>77.192982456140356</v>
      </c>
      <c r="H76" s="44">
        <f>'Ba, filt'!H51</f>
        <v>80.864197530864203</v>
      </c>
      <c r="I76" s="72">
        <f>'Pb, filt'!H51</f>
        <v>64.179104477611943</v>
      </c>
      <c r="J76" s="25"/>
      <c r="K76" s="25">
        <f>AVERAGE(C76:I76)</f>
        <v>67.771438388278995</v>
      </c>
      <c r="L76" s="25"/>
      <c r="N76" s="25" t="s">
        <v>39</v>
      </c>
      <c r="O76" s="44">
        <f>'B, filtered'!AG55</f>
        <v>69.117647058823536</v>
      </c>
      <c r="P76" s="44">
        <f>'Mg, filt'!AG55</f>
        <v>79.141104294478524</v>
      </c>
      <c r="Q76" s="71">
        <f>'Al, filt'!AG51</f>
        <v>53.086419753086417</v>
      </c>
      <c r="R76" s="71">
        <f>'Zn, filt'!AG51</f>
        <v>44.117647058823529</v>
      </c>
      <c r="S76" s="44">
        <f>'Sr, filt'!AG55</f>
        <v>75.438596491228068</v>
      </c>
      <c r="T76" s="44">
        <f>'Ba, filt'!AG51</f>
        <v>82.822085889570559</v>
      </c>
      <c r="U76" s="72">
        <f>'Pb, filt'!AG51</f>
        <v>61.403508771929822</v>
      </c>
      <c r="V76" s="108">
        <f>AVERAGE(,P76,S76,T76)</f>
        <v>59.350446668819288</v>
      </c>
      <c r="W76" s="25">
        <f>AVERAGE(O76:U76)</f>
        <v>66.446715616848635</v>
      </c>
    </row>
    <row r="77" spans="1:29" x14ac:dyDescent="0.35">
      <c r="A77" s="45"/>
      <c r="B77" s="25" t="s">
        <v>40</v>
      </c>
      <c r="C77" s="44">
        <f>'B, filtered'!H74</f>
        <v>71.428571428571431</v>
      </c>
      <c r="D77" s="40">
        <f>'Mg, filt'!H74</f>
        <v>61.224489795918366</v>
      </c>
      <c r="E77" s="71">
        <f>'Al, filt'!H68</f>
        <v>51.282051282051285</v>
      </c>
      <c r="F77" s="71">
        <f>'Zn, filt'!H68</f>
        <v>58.974358974358971</v>
      </c>
      <c r="G77" s="44">
        <f>'Sr, filt'!H74</f>
        <v>67.34693877551021</v>
      </c>
      <c r="H77" s="44">
        <f>'Ba, filt'!H68</f>
        <v>87.5</v>
      </c>
      <c r="I77" s="40">
        <f>'Pb, filt'!H68</f>
        <v>62.5</v>
      </c>
      <c r="J77" s="25"/>
      <c r="K77" s="25">
        <f>AVERAGE(C77:I77)</f>
        <v>65.750915750915752</v>
      </c>
      <c r="L77" s="25"/>
      <c r="N77" s="25" t="s">
        <v>40</v>
      </c>
      <c r="O77" s="44">
        <f>'B, filtered'!AG74</f>
        <v>68</v>
      </c>
      <c r="P77" s="44">
        <f>'Mg, filt'!AG74</f>
        <v>68</v>
      </c>
      <c r="Q77" s="71">
        <f>'Al, filt'!AG68</f>
        <v>50</v>
      </c>
      <c r="R77" s="72">
        <f>'Zn, filt'!AG68</f>
        <v>62</v>
      </c>
      <c r="S77" s="40">
        <f>'Sr, filt'!AG74</f>
        <v>60</v>
      </c>
      <c r="T77" s="44">
        <f>'Ba, filt'!AG68</f>
        <v>77.5</v>
      </c>
      <c r="U77" s="40">
        <f>'Pb, filt'!AG68</f>
        <v>60</v>
      </c>
      <c r="V77" s="108">
        <f>AVERAGE(P77,S77,T77)</f>
        <v>68.5</v>
      </c>
      <c r="W77" s="25">
        <f>AVERAGE(O77:U77)</f>
        <v>63.642857142857146</v>
      </c>
    </row>
    <row r="78" spans="1:29" x14ac:dyDescent="0.35">
      <c r="J78" s="25"/>
      <c r="V78" s="25"/>
    </row>
    <row r="79" spans="1:29" x14ac:dyDescent="0.35">
      <c r="B79" s="36" t="s">
        <v>144</v>
      </c>
      <c r="C79" s="14">
        <f>AVERAGE(C75:C77)</f>
        <v>71.148459383753504</v>
      </c>
      <c r="D79" s="14">
        <f t="shared" ref="D79:H79" si="7">AVERAGE(D75:D77)</f>
        <v>71.69719739747751</v>
      </c>
      <c r="E79" s="14"/>
      <c r="F79" s="14"/>
      <c r="G79" s="14">
        <f t="shared" si="7"/>
        <v>70.702496266406044</v>
      </c>
      <c r="H79" s="14">
        <f t="shared" si="7"/>
        <v>78.67041878479786</v>
      </c>
      <c r="I79" s="14"/>
      <c r="N79" s="36" t="s">
        <v>144</v>
      </c>
      <c r="O79" s="14">
        <f>AVERAGE(O75:O77)</f>
        <v>66.877053524112355</v>
      </c>
      <c r="P79" s="14">
        <f t="shared" ref="P79:T79" si="8">AVERAGE(P75:P77)</f>
        <v>73.821809539600949</v>
      </c>
      <c r="Q79" s="14"/>
      <c r="R79" s="14"/>
      <c r="S79" s="14">
        <f t="shared" si="8"/>
        <v>66.767820452030989</v>
      </c>
      <c r="T79" s="14">
        <f t="shared" si="8"/>
        <v>79.566821422649639</v>
      </c>
      <c r="U79" s="14"/>
    </row>
    <row r="80" spans="1:29" x14ac:dyDescent="0.35">
      <c r="P80" s="109">
        <f>AVERAGE(P79,S79,T79)</f>
        <v>73.385483804760526</v>
      </c>
    </row>
    <row r="83" spans="1:11" s="37" customFormat="1" x14ac:dyDescent="0.35"/>
    <row r="85" spans="1:11" ht="26" x14ac:dyDescent="0.6">
      <c r="A85" s="6" t="s">
        <v>105</v>
      </c>
    </row>
    <row r="88" spans="1:11" x14ac:dyDescent="0.35">
      <c r="B88" s="25" t="s">
        <v>70</v>
      </c>
      <c r="C88" s="25" t="s">
        <v>36</v>
      </c>
      <c r="D88" s="25" t="s">
        <v>108</v>
      </c>
      <c r="E88" s="25" t="s">
        <v>71</v>
      </c>
      <c r="F88" s="25" t="s">
        <v>41</v>
      </c>
      <c r="G88" s="25" t="s">
        <v>57</v>
      </c>
      <c r="H88" s="25" t="s">
        <v>72</v>
      </c>
      <c r="K88" s="25" t="s">
        <v>109</v>
      </c>
    </row>
    <row r="89" spans="1:11" x14ac:dyDescent="0.35">
      <c r="B89" s="40">
        <v>1.0904415884443688</v>
      </c>
      <c r="C89" s="40">
        <v>0.15559237857913305</v>
      </c>
      <c r="D89" s="40">
        <v>0.74313043712122129</v>
      </c>
      <c r="E89" s="40">
        <v>8.830727392929491E-2</v>
      </c>
      <c r="F89" s="40">
        <v>1.8357037428553891</v>
      </c>
      <c r="G89" s="40">
        <v>0.39753364323704549</v>
      </c>
      <c r="H89" s="40">
        <v>2.819346536119439</v>
      </c>
      <c r="K89" t="s">
        <v>110</v>
      </c>
    </row>
    <row r="90" spans="1:11" x14ac:dyDescent="0.35">
      <c r="B90" s="25">
        <v>56.768174955447968</v>
      </c>
      <c r="C90" s="25">
        <v>46.128063642817366</v>
      </c>
      <c r="D90" s="25">
        <v>3.8108291965939789</v>
      </c>
      <c r="E90" s="40">
        <v>0.60357066096603318</v>
      </c>
      <c r="F90" s="25">
        <v>19.612263776161711</v>
      </c>
      <c r="G90" s="25">
        <v>48.076181220853485</v>
      </c>
      <c r="H90" s="25">
        <v>10.30273070950077</v>
      </c>
    </row>
    <row r="91" spans="1:11" x14ac:dyDescent="0.35">
      <c r="B91" s="25">
        <v>16.374002852374346</v>
      </c>
      <c r="C91" s="25">
        <v>49.848447700771118</v>
      </c>
      <c r="D91" s="40">
        <v>6.5165074583944822</v>
      </c>
      <c r="E91" s="25">
        <v>8.22652565583547</v>
      </c>
      <c r="F91" s="25">
        <v>46.820100974626577</v>
      </c>
      <c r="G91" s="25">
        <v>75.683078219925434</v>
      </c>
      <c r="H91" s="25">
        <v>15.754206575670155</v>
      </c>
    </row>
    <row r="92" spans="1:11" x14ac:dyDescent="0.35">
      <c r="B92" s="25">
        <v>75.303528910979068</v>
      </c>
      <c r="C92" s="25">
        <v>68.323367431926656</v>
      </c>
      <c r="D92" s="25">
        <v>4.0604747325565969</v>
      </c>
      <c r="E92" s="25">
        <v>10.909411999889155</v>
      </c>
      <c r="F92" s="25">
        <v>36.534509256151154</v>
      </c>
      <c r="G92" s="25">
        <v>86.399575822372981</v>
      </c>
      <c r="H92" s="25">
        <v>12.489223012362016</v>
      </c>
    </row>
    <row r="93" spans="1:11" x14ac:dyDescent="0.35">
      <c r="B93" s="25"/>
      <c r="C93" s="25"/>
      <c r="D93" s="25"/>
      <c r="E93" s="25"/>
      <c r="F93" s="25"/>
      <c r="G93" s="25"/>
      <c r="H93" s="25"/>
    </row>
    <row r="94" spans="1:11" x14ac:dyDescent="0.35">
      <c r="B94" s="25"/>
      <c r="C94" s="25"/>
      <c r="D94" s="25"/>
      <c r="E94" s="25"/>
      <c r="F94" s="25"/>
      <c r="G94" s="25"/>
      <c r="H94" s="25"/>
      <c r="I94" s="25"/>
      <c r="J94" s="25"/>
      <c r="K94" s="25"/>
    </row>
    <row r="95" spans="1:11" x14ac:dyDescent="0.35">
      <c r="B95" s="25"/>
      <c r="C95" s="25"/>
      <c r="D95" s="25"/>
      <c r="E95" s="25"/>
      <c r="F95" s="25"/>
      <c r="G95" s="25"/>
      <c r="H95" s="25"/>
      <c r="I95" s="25"/>
      <c r="J95" s="25"/>
      <c r="K95" s="25"/>
    </row>
    <row r="96" spans="1:11" x14ac:dyDescent="0.35">
      <c r="B96" s="25"/>
      <c r="C96" s="25"/>
      <c r="D96" s="25"/>
      <c r="E96" s="25"/>
      <c r="F96" s="25"/>
      <c r="G96" s="25"/>
      <c r="H96" s="25"/>
      <c r="I96" s="25"/>
      <c r="J96" s="25"/>
      <c r="K96" s="25"/>
    </row>
    <row r="97" spans="2:11" x14ac:dyDescent="0.35">
      <c r="B97" s="25" t="s">
        <v>99</v>
      </c>
      <c r="C97" s="25"/>
      <c r="D97" s="25"/>
      <c r="E97" s="25"/>
      <c r="F97" s="25"/>
      <c r="G97" s="25"/>
      <c r="H97" s="25"/>
      <c r="J97" s="25"/>
      <c r="K97" s="25"/>
    </row>
    <row r="98" spans="2:11" x14ac:dyDescent="0.35">
      <c r="B98" s="25" t="s">
        <v>70</v>
      </c>
      <c r="C98" s="25" t="s">
        <v>36</v>
      </c>
      <c r="D98" s="25" t="s">
        <v>108</v>
      </c>
      <c r="E98" s="25" t="s">
        <v>71</v>
      </c>
      <c r="F98" s="25" t="s">
        <v>41</v>
      </c>
      <c r="G98" s="25" t="s">
        <v>57</v>
      </c>
      <c r="H98" s="25" t="s">
        <v>72</v>
      </c>
    </row>
    <row r="99" spans="2:11" x14ac:dyDescent="0.35">
      <c r="B99" s="25">
        <v>51.376146788990823</v>
      </c>
      <c r="C99" s="25">
        <v>50.458715596330272</v>
      </c>
      <c r="D99" s="25">
        <v>53.211009174311926</v>
      </c>
      <c r="E99" s="25">
        <v>53.211009174311926</v>
      </c>
      <c r="F99" s="25">
        <v>59.633027522935777</v>
      </c>
      <c r="G99" s="25">
        <v>46.788990825688074</v>
      </c>
      <c r="H99" s="25">
        <v>55.238095238095241</v>
      </c>
    </row>
    <row r="100" spans="2:11" x14ac:dyDescent="0.35">
      <c r="B100" s="25">
        <v>63.157894736842103</v>
      </c>
      <c r="C100" s="25">
        <v>71.05263157894737</v>
      </c>
      <c r="D100" s="25">
        <v>55.128205128205131</v>
      </c>
      <c r="E100" s="25">
        <v>53.658536585365852</v>
      </c>
      <c r="F100" s="25">
        <v>57.89473684210526</v>
      </c>
      <c r="G100" s="25">
        <v>82.89473684210526</v>
      </c>
      <c r="H100" s="25">
        <v>55.405405405405403</v>
      </c>
    </row>
    <row r="101" spans="2:11" x14ac:dyDescent="0.35">
      <c r="B101" s="25">
        <v>59.016393442622949</v>
      </c>
      <c r="C101" s="25">
        <v>73.239436619718305</v>
      </c>
      <c r="D101" s="25">
        <v>57.377049180327866</v>
      </c>
      <c r="E101" s="25">
        <v>68.571428571428569</v>
      </c>
      <c r="F101" s="25">
        <v>68.571428571428569</v>
      </c>
      <c r="G101" s="25">
        <v>80.722891566265062</v>
      </c>
      <c r="H101" s="25">
        <v>64.179104477611943</v>
      </c>
    </row>
    <row r="102" spans="2:11" x14ac:dyDescent="0.35">
      <c r="B102" s="25">
        <v>73.584905660377359</v>
      </c>
      <c r="C102" s="25">
        <v>77.35849056603773</v>
      </c>
      <c r="D102" s="25">
        <v>47.61904761904762</v>
      </c>
      <c r="E102" s="25">
        <v>60.465116279069768</v>
      </c>
      <c r="F102" s="25">
        <v>69.767441860465112</v>
      </c>
      <c r="G102" s="25">
        <v>77.35849056603773</v>
      </c>
      <c r="H102" s="25">
        <v>61.53846153846154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F9142-7080-417B-95C0-09E034D5F4D1}">
  <dimension ref="A1:AY78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89</v>
      </c>
    </row>
    <row r="2" spans="1:51" x14ac:dyDescent="0.35">
      <c r="A2" t="s">
        <v>115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84">
        <v>-9.9640009578928518E-2</v>
      </c>
      <c r="C7" s="14"/>
      <c r="D7" s="14"/>
      <c r="E7" s="14"/>
      <c r="F7" s="14"/>
      <c r="G7" s="14"/>
      <c r="H7" s="84">
        <f>MAX(B7:G7)</f>
        <v>-9.9640009578928518E-2</v>
      </c>
      <c r="J7" s="15">
        <v>-0.21967705546618915</v>
      </c>
      <c r="K7" s="15">
        <v>-0.24560416206659749</v>
      </c>
      <c r="L7" s="15">
        <v>-0.15309779234508442</v>
      </c>
      <c r="O7" s="10"/>
      <c r="V7" s="9"/>
      <c r="W7" s="9"/>
      <c r="X7" s="9"/>
      <c r="Y7" s="11" t="s">
        <v>19</v>
      </c>
      <c r="Z7" s="86">
        <v>-9.9640009578928518E-2</v>
      </c>
      <c r="AA7" s="86">
        <v>-9.9640009578928518E-2</v>
      </c>
      <c r="AB7" s="16"/>
      <c r="AC7" s="16"/>
      <c r="AD7" s="11"/>
      <c r="AE7" s="11"/>
      <c r="AF7" s="11"/>
      <c r="AG7" s="84">
        <f>MAX(Z7:AF7)</f>
        <v>-9.9640009578928518E-2</v>
      </c>
      <c r="AH7" s="11"/>
      <c r="AI7" s="11"/>
      <c r="AJ7" s="9" t="s">
        <v>19</v>
      </c>
      <c r="AK7" s="15">
        <v>-1.0166481735059971E-2</v>
      </c>
      <c r="AL7" s="15">
        <v>-0.24560225872682906</v>
      </c>
      <c r="AM7" s="15">
        <v>-0.21967705546618915</v>
      </c>
      <c r="AN7" s="15">
        <v>-0.21967705546618915</v>
      </c>
      <c r="AO7" s="15">
        <v>-8.4540456228499442E-2</v>
      </c>
      <c r="AP7" s="15">
        <v>-0.23004598528242862</v>
      </c>
      <c r="AQ7" s="15">
        <v>-0.24560416206659749</v>
      </c>
      <c r="AR7" s="15">
        <v>-0.24560416206659749</v>
      </c>
      <c r="AS7" s="15">
        <v>5.6244632140341561E-2</v>
      </c>
      <c r="AT7" s="15">
        <v>-0.21793535043900633</v>
      </c>
      <c r="AU7" s="15">
        <v>-0.15309779234508442</v>
      </c>
      <c r="AV7" s="15">
        <v>-0.15309779234508442</v>
      </c>
      <c r="AW7" s="9"/>
      <c r="AX7" s="9"/>
    </row>
    <row r="8" spans="1:51" s="17" customFormat="1" ht="15.5" x14ac:dyDescent="0.35">
      <c r="A8" s="17" t="s">
        <v>20</v>
      </c>
      <c r="B8" s="18">
        <v>9.9281315088889672E-3</v>
      </c>
      <c r="C8" s="18"/>
      <c r="D8" s="18"/>
      <c r="E8" s="18"/>
      <c r="F8" s="18"/>
      <c r="G8" s="18"/>
      <c r="J8" s="19">
        <v>4.8258008698295149E-2</v>
      </c>
      <c r="K8" s="19">
        <v>6.0321404424435489E-2</v>
      </c>
      <c r="L8" s="19">
        <v>2.3438934020938589E-2</v>
      </c>
      <c r="O8" s="20"/>
      <c r="V8" s="55">
        <f>AVERAGE(J9:S9)</f>
        <v>4.4006115714556406</v>
      </c>
      <c r="W8" s="21"/>
      <c r="X8" s="21"/>
      <c r="Y8" s="22" t="s">
        <v>20</v>
      </c>
      <c r="Z8" s="23">
        <v>9.9281315088889672E-3</v>
      </c>
      <c r="AA8" s="23">
        <v>9.9281315088889672E-3</v>
      </c>
      <c r="AB8" s="23"/>
      <c r="AC8" s="23"/>
      <c r="AD8" s="22"/>
      <c r="AE8" s="22"/>
      <c r="AF8" s="22"/>
      <c r="AH8" s="87">
        <f>AVERAGE(Z9:AF9)</f>
        <v>0.99281315088889677</v>
      </c>
      <c r="AI8" s="22"/>
      <c r="AJ8" s="21" t="s">
        <v>20</v>
      </c>
      <c r="AK8" s="19">
        <v>1.0335735086930799E-4</v>
      </c>
      <c r="AL8" s="19">
        <v>6.0320469491720284E-2</v>
      </c>
      <c r="AM8" s="19">
        <v>4.8258008698295149E-2</v>
      </c>
      <c r="AN8" s="19">
        <v>4.8258008698295149E-2</v>
      </c>
      <c r="AO8" s="19">
        <v>7.1470887393228297E-3</v>
      </c>
      <c r="AP8" s="19">
        <v>5.2921155344563361E-2</v>
      </c>
      <c r="AQ8" s="19">
        <v>6.0321404424435489E-2</v>
      </c>
      <c r="AR8" s="19">
        <v>6.0321404424435489E-2</v>
      </c>
      <c r="AS8" s="19">
        <v>3.1634586446023429E-3</v>
      </c>
      <c r="AT8" s="19">
        <v>4.74958169709725E-2</v>
      </c>
      <c r="AU8" s="19">
        <v>2.3438934020938589E-2</v>
      </c>
      <c r="AV8" s="19">
        <v>2.3438934020938589E-2</v>
      </c>
      <c r="AW8" s="21"/>
      <c r="AX8" s="21"/>
      <c r="AY8" s="55">
        <f>AVERAGE(AK9:AV9)</f>
        <v>3.6265670069115754</v>
      </c>
    </row>
    <row r="9" spans="1:51" s="25" customFormat="1" ht="15.5" x14ac:dyDescent="0.35">
      <c r="A9" s="24" t="s">
        <v>21</v>
      </c>
      <c r="B9" s="24">
        <v>0.99281315088889677</v>
      </c>
      <c r="C9" s="24"/>
      <c r="D9" s="24"/>
      <c r="E9" s="24"/>
      <c r="F9" s="24"/>
      <c r="G9" s="24"/>
      <c r="H9" s="67">
        <f>MAX(B9:G9)</f>
        <v>0.99281315088889677</v>
      </c>
      <c r="I9" s="29"/>
      <c r="J9" s="24">
        <v>4.8258008698295152</v>
      </c>
      <c r="K9" s="24">
        <v>6.0321404424435485</v>
      </c>
      <c r="L9" s="24">
        <v>2.3438934020938591</v>
      </c>
      <c r="N9" s="26"/>
      <c r="O9" s="27"/>
      <c r="U9" s="25">
        <f>MAX(J9:S9)</f>
        <v>6.0321404424435485</v>
      </c>
      <c r="V9" s="60">
        <f>STDEV(J9:S9)</f>
        <v>1.8805267911547616</v>
      </c>
      <c r="W9" s="26"/>
      <c r="X9" s="26"/>
      <c r="Y9" s="29" t="s">
        <v>21</v>
      </c>
      <c r="Z9" s="42">
        <v>0.99281315088889677</v>
      </c>
      <c r="AA9" s="42">
        <v>0.99281315088889677</v>
      </c>
      <c r="AB9" s="24"/>
      <c r="AC9" s="24"/>
      <c r="AD9" s="28"/>
      <c r="AE9" s="29"/>
      <c r="AF9" s="29"/>
      <c r="AG9" s="88">
        <f>MAX(Z9:AF9)</f>
        <v>0.99281315088889677</v>
      </c>
      <c r="AH9" s="29">
        <f>STDEV(Z9:AF9)</f>
        <v>0</v>
      </c>
      <c r="AI9" s="29"/>
      <c r="AJ9" s="26" t="s">
        <v>21</v>
      </c>
      <c r="AK9" s="24">
        <v>1.03357350869308E-2</v>
      </c>
      <c r="AL9" s="24">
        <v>6.0320469491720283</v>
      </c>
      <c r="AM9" s="24">
        <v>4.8258008698295152</v>
      </c>
      <c r="AN9" s="24">
        <v>4.8258008698295152</v>
      </c>
      <c r="AO9" s="24">
        <v>0.714708873932283</v>
      </c>
      <c r="AP9" s="24">
        <v>5.292115534456336</v>
      </c>
      <c r="AQ9" s="24">
        <v>6.0321404424435485</v>
      </c>
      <c r="AR9" s="24">
        <v>6.0321404424435485</v>
      </c>
      <c r="AS9" s="24">
        <v>0.31634586446023427</v>
      </c>
      <c r="AT9" s="24">
        <v>4.7495816970972502</v>
      </c>
      <c r="AU9" s="24">
        <v>2.3438934020938591</v>
      </c>
      <c r="AV9" s="24">
        <v>2.3438934020938591</v>
      </c>
      <c r="AW9" s="26"/>
      <c r="AX9" s="26">
        <f>MAX(AK9:AV9)</f>
        <v>6.0321404424435485</v>
      </c>
      <c r="AY9" s="60">
        <f>STDEV(AK9:AV9)</f>
        <v>2.3369667992906233</v>
      </c>
    </row>
    <row r="10" spans="1:51" x14ac:dyDescent="0.35">
      <c r="A10" t="s">
        <v>111</v>
      </c>
      <c r="B10" s="14">
        <v>0.23146778795810205</v>
      </c>
      <c r="G10" s="9"/>
      <c r="H10" s="85">
        <f>HLOOKUP(H9,B9:G10,2)</f>
        <v>0.23146778795810205</v>
      </c>
      <c r="I10" s="9"/>
      <c r="J10" s="14">
        <v>1.1064996262094234E-2</v>
      </c>
      <c r="K10" s="14">
        <v>4.378948049403376E-3</v>
      </c>
      <c r="L10" s="14">
        <v>7.852135512659289E-2</v>
      </c>
      <c r="N10" s="9"/>
      <c r="O10" s="30"/>
      <c r="P10" s="14"/>
      <c r="Q10" s="14"/>
      <c r="R10" s="14"/>
      <c r="S10" s="14"/>
      <c r="T10" s="14"/>
      <c r="U10" s="14">
        <f>HLOOKUP(U9,J9:L10,2)</f>
        <v>4.378948049403376E-3</v>
      </c>
      <c r="V10" s="61">
        <f>V9*100/V8/100</f>
        <v>0.42733305601264832</v>
      </c>
      <c r="W10" s="15"/>
      <c r="X10" s="15"/>
      <c r="Y10" t="s">
        <v>111</v>
      </c>
      <c r="Z10" s="14">
        <v>0.23146778795810205</v>
      </c>
      <c r="AA10" s="14">
        <v>0.30719659541859173</v>
      </c>
      <c r="AB10" s="11"/>
      <c r="AC10" s="11"/>
      <c r="AD10" s="31"/>
      <c r="AE10" s="16"/>
      <c r="AF10" s="16"/>
      <c r="AG10" s="14">
        <f>HLOOKUP(AG9,Z9:AF10,2)</f>
        <v>0.30719659541859173</v>
      </c>
      <c r="AH10" s="56">
        <f>AH9*100/AH8/100</f>
        <v>0</v>
      </c>
      <c r="AI10" s="31"/>
      <c r="AJ10" s="9" t="s">
        <v>111</v>
      </c>
      <c r="AK10" s="14">
        <v>0.90306587758124279</v>
      </c>
      <c r="AL10" s="14">
        <v>1.0776242161068057E-2</v>
      </c>
      <c r="AM10" s="14">
        <v>7.50768299631827E-3</v>
      </c>
      <c r="AN10" s="14">
        <v>7.50768299631827E-3</v>
      </c>
      <c r="AO10" s="14">
        <v>0.31032354892332925</v>
      </c>
      <c r="AP10" s="14">
        <v>1.7138260276280504E-2</v>
      </c>
      <c r="AQ10" s="14">
        <v>2.7136790958529329E-3</v>
      </c>
      <c r="AR10" s="14">
        <v>2.7136790958529329E-3</v>
      </c>
      <c r="AS10" s="14">
        <v>0.50012128387517474</v>
      </c>
      <c r="AT10" s="14">
        <v>2.4130776379035501E-2</v>
      </c>
      <c r="AU10" s="14">
        <v>6.4127083711540578E-2</v>
      </c>
      <c r="AV10" s="14">
        <v>6.4127083711540578E-2</v>
      </c>
      <c r="AW10" s="15"/>
      <c r="AX10" s="14">
        <f>HLOOKUP(AX9,AK9:AV10,2)</f>
        <v>6.4127083711540578E-2</v>
      </c>
      <c r="AY10" s="61">
        <f>AY9*100/AY8/100</f>
        <v>0.64440193572510607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147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148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105</v>
      </c>
      <c r="J15" s="9">
        <v>132</v>
      </c>
      <c r="K15" s="9">
        <v>132</v>
      </c>
      <c r="L15" s="9">
        <v>131</v>
      </c>
      <c r="N15" s="9"/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131</v>
      </c>
      <c r="AL15" s="9">
        <v>106</v>
      </c>
      <c r="AM15" s="9">
        <v>132</v>
      </c>
      <c r="AN15" s="9">
        <v>132</v>
      </c>
      <c r="AO15" s="9">
        <v>132</v>
      </c>
      <c r="AP15" s="9">
        <v>105</v>
      </c>
      <c r="AQ15" s="9">
        <v>132</v>
      </c>
      <c r="AR15" s="9">
        <v>132</v>
      </c>
      <c r="AS15" s="9">
        <v>130</v>
      </c>
      <c r="AT15" s="9">
        <v>106</v>
      </c>
      <c r="AU15" s="9">
        <v>131</v>
      </c>
      <c r="AV15" s="9">
        <v>131</v>
      </c>
      <c r="AW15" s="9"/>
      <c r="AX15" s="9"/>
    </row>
    <row r="16" spans="1:51" ht="15.5" x14ac:dyDescent="0.35">
      <c r="A16" s="30" t="s">
        <v>33</v>
      </c>
      <c r="B16">
        <v>56</v>
      </c>
      <c r="J16" s="9">
        <v>71</v>
      </c>
      <c r="K16" s="9">
        <v>66</v>
      </c>
      <c r="L16" s="9">
        <v>76</v>
      </c>
      <c r="N16" s="9"/>
      <c r="V16" s="55">
        <f>AVERAGE(J17:S17)</f>
        <v>53.934381987817098</v>
      </c>
      <c r="W16" s="9"/>
      <c r="X16" s="9"/>
      <c r="Y16" s="31" t="s">
        <v>33</v>
      </c>
      <c r="Z16" s="11">
        <v>56</v>
      </c>
      <c r="AA16" s="11">
        <v>56</v>
      </c>
      <c r="AB16" s="11"/>
      <c r="AC16" s="11"/>
      <c r="AD16" s="9"/>
      <c r="AE16" s="9"/>
      <c r="AF16" s="9"/>
      <c r="AH16" s="42">
        <f>AVERAGE(Z17:AF17)</f>
        <v>53.333333333333336</v>
      </c>
      <c r="AI16" s="11"/>
      <c r="AJ16" s="33" t="s">
        <v>33</v>
      </c>
      <c r="AK16" s="9">
        <v>69</v>
      </c>
      <c r="AL16" s="9">
        <v>51</v>
      </c>
      <c r="AM16" s="9">
        <v>71</v>
      </c>
      <c r="AN16" s="9">
        <v>71</v>
      </c>
      <c r="AO16" s="9">
        <v>70</v>
      </c>
      <c r="AP16" s="9">
        <v>52</v>
      </c>
      <c r="AQ16" s="9">
        <v>66</v>
      </c>
      <c r="AR16" s="9">
        <v>66</v>
      </c>
      <c r="AS16" s="9">
        <v>73</v>
      </c>
      <c r="AT16" s="9">
        <v>52</v>
      </c>
      <c r="AU16" s="9">
        <v>76</v>
      </c>
      <c r="AV16" s="9">
        <v>76</v>
      </c>
      <c r="AW16" s="9"/>
      <c r="AX16" s="9"/>
      <c r="AY16" s="55">
        <f>AVERAGE(AK17:AV17)</f>
        <v>52.679651473400561</v>
      </c>
    </row>
    <row r="17" spans="1:51" s="24" customFormat="1" ht="15.5" x14ac:dyDescent="0.35">
      <c r="A17" s="34" t="s">
        <v>34</v>
      </c>
      <c r="B17" s="24">
        <v>53.333333333333336</v>
      </c>
      <c r="H17" s="25">
        <f>MAX(B17:G17)</f>
        <v>53.333333333333336</v>
      </c>
      <c r="J17" s="24">
        <v>53.787878787878789</v>
      </c>
      <c r="K17" s="24">
        <v>50</v>
      </c>
      <c r="L17" s="24">
        <v>58.015267175572518</v>
      </c>
      <c r="U17" s="25">
        <f>MAX(J17:S17)</f>
        <v>58.015267175572518</v>
      </c>
      <c r="V17" s="60">
        <f>STDEV(J17:S17)</f>
        <v>4.0096414259440563</v>
      </c>
      <c r="Y17" s="34" t="s">
        <v>34</v>
      </c>
      <c r="Z17" s="24">
        <v>53.333333333333336</v>
      </c>
      <c r="AA17" s="24">
        <v>53.333333333333336</v>
      </c>
      <c r="AG17" s="25">
        <f>MAX(Z17:AF17)</f>
        <v>53.333333333333336</v>
      </c>
      <c r="AH17" s="29">
        <f>STDEV(Z17:AF17)</f>
        <v>0</v>
      </c>
      <c r="AJ17" s="34" t="s">
        <v>34</v>
      </c>
      <c r="AK17" s="24">
        <v>52.671755725190842</v>
      </c>
      <c r="AL17" s="24">
        <v>48.113207547169814</v>
      </c>
      <c r="AM17" s="24">
        <v>53.787878787878789</v>
      </c>
      <c r="AN17" s="24">
        <v>53.787878787878789</v>
      </c>
      <c r="AO17" s="24">
        <v>53.030303030303031</v>
      </c>
      <c r="AP17" s="24">
        <v>49.523809523809526</v>
      </c>
      <c r="AQ17" s="24">
        <v>50</v>
      </c>
      <c r="AR17" s="24">
        <v>50</v>
      </c>
      <c r="AS17" s="24">
        <v>56.153846153846153</v>
      </c>
      <c r="AT17" s="24">
        <v>49.056603773584904</v>
      </c>
      <c r="AU17" s="24">
        <v>58.015267175572518</v>
      </c>
      <c r="AV17" s="24">
        <v>58.015267175572518</v>
      </c>
      <c r="AX17" s="26">
        <f>MAX(AK17:AV17)</f>
        <v>58.015267175572518</v>
      </c>
      <c r="AY17" s="60">
        <f>STDEV(AK17:AV17)</f>
        <v>3.4362540406883464</v>
      </c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J18" s="52" t="s">
        <v>125</v>
      </c>
      <c r="K18" s="52" t="s">
        <v>125</v>
      </c>
      <c r="L18" s="52" t="s">
        <v>126</v>
      </c>
      <c r="N18" s="9"/>
      <c r="U18" s="14" t="str">
        <f>HLOOKUP(U17,J17:L18,2)</f>
        <v/>
      </c>
      <c r="V18" s="61">
        <f>V17*100/V16/100</f>
        <v>7.434295672192498E-2</v>
      </c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s="11"/>
      <c r="AK18" s="52" t="s">
        <v>125</v>
      </c>
      <c r="AL18" s="52" t="s">
        <v>125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125</v>
      </c>
      <c r="AU18" s="52" t="s">
        <v>126</v>
      </c>
      <c r="AV18" s="52" t="s">
        <v>126</v>
      </c>
      <c r="AW18" s="9"/>
      <c r="AX18" s="14" t="str">
        <f>HLOOKUP(AX17,AK17:AV18,2)</f>
        <v/>
      </c>
      <c r="AY18" s="61">
        <f>AY17*100/AY16/100</f>
        <v>6.5229247813520713E-2</v>
      </c>
    </row>
    <row r="19" spans="1:51" ht="15.5" x14ac:dyDescent="0.35">
      <c r="J19" s="24">
        <v>46.212121212121211</v>
      </c>
      <c r="K19" s="24">
        <v>50</v>
      </c>
      <c r="L19" s="24">
        <v>41.984732824427482</v>
      </c>
      <c r="N19" s="9"/>
      <c r="T19" s="49"/>
      <c r="U19" s="47">
        <f>MAX(J19:S19)</f>
        <v>50</v>
      </c>
      <c r="V19" s="57">
        <f>AVERAGE(J19:S19)</f>
        <v>46.065618012182902</v>
      </c>
      <c r="AJ19" s="34" t="s">
        <v>127</v>
      </c>
      <c r="AK19" s="24">
        <v>47.328244274809158</v>
      </c>
      <c r="AL19" s="24">
        <v>51.886792452830186</v>
      </c>
      <c r="AM19" s="24">
        <v>46.212121212121211</v>
      </c>
      <c r="AN19" s="24">
        <v>46.212121212121211</v>
      </c>
      <c r="AO19" s="24">
        <v>46.969696969696969</v>
      </c>
      <c r="AP19" s="24">
        <v>50.476190476190474</v>
      </c>
      <c r="AQ19" s="24">
        <v>50</v>
      </c>
      <c r="AR19" s="24">
        <v>50</v>
      </c>
      <c r="AS19" s="24">
        <v>43.846153846153847</v>
      </c>
      <c r="AT19" s="24">
        <v>50.943396226415096</v>
      </c>
      <c r="AU19" s="24">
        <v>41.984732824427482</v>
      </c>
      <c r="AV19" s="24">
        <v>41.984732824427482</v>
      </c>
      <c r="AW19" s="9"/>
      <c r="AX19" s="47">
        <f>MAX(AK19:AV19)</f>
        <v>51.886792452830186</v>
      </c>
      <c r="AY19" s="57">
        <f>AVERAGE(AK19:AV19)</f>
        <v>47.320348526599425</v>
      </c>
    </row>
    <row r="20" spans="1:51" x14ac:dyDescent="0.35">
      <c r="J20" t="s">
        <v>125</v>
      </c>
      <c r="K20" t="s">
        <v>125</v>
      </c>
      <c r="L20" t="s">
        <v>125</v>
      </c>
      <c r="N20" s="9"/>
      <c r="T20" s="49"/>
      <c r="U20" s="48" t="str">
        <f>HLOOKUP(U19,J19:L20,2)</f>
        <v>n.s.</v>
      </c>
      <c r="V20" s="65">
        <f>STDEV(J19:S19)</f>
        <v>4.0096414259440563</v>
      </c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125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W20" s="9"/>
      <c r="AX20" s="48" t="str">
        <f>HLOOKUP(AX19,AK19:AV20,2)</f>
        <v>n.s.</v>
      </c>
      <c r="AY20" s="65">
        <f>STDEV(AK19:AV19)</f>
        <v>3.4362540406883464</v>
      </c>
    </row>
    <row r="21" spans="1:51" x14ac:dyDescent="0.35">
      <c r="N21" s="9"/>
      <c r="O21" s="10"/>
      <c r="T21" s="49"/>
      <c r="U21" s="49"/>
      <c r="V21" s="66">
        <f>V20*100/V19/100</f>
        <v>8.7041954476408681E-2</v>
      </c>
      <c r="AJ21" s="11"/>
      <c r="AK21" s="11"/>
      <c r="AL21" s="11"/>
      <c r="AM21" s="11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49"/>
      <c r="AY21" s="66">
        <f>AY20*100/AY19/100</f>
        <v>7.2616837104586843E-2</v>
      </c>
    </row>
    <row r="22" spans="1:51" x14ac:dyDescent="0.35">
      <c r="A22" t="s">
        <v>38</v>
      </c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V23" s="4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4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6.9244968403770438E-2</v>
      </c>
      <c r="C26" s="14">
        <v>8.4830705892927044E-2</v>
      </c>
      <c r="D26" s="14"/>
      <c r="E26" s="14">
        <v>0.88057416010994749</v>
      </c>
      <c r="F26" s="14"/>
      <c r="G26" s="14"/>
      <c r="H26" s="89">
        <f>MAX(B26:G26)</f>
        <v>0.88057416010994749</v>
      </c>
      <c r="J26" s="15">
        <v>-0.44225675725654323</v>
      </c>
      <c r="K26" s="15">
        <v>-0.34863998989286454</v>
      </c>
      <c r="L26" s="15">
        <v>-0.48339503986245208</v>
      </c>
      <c r="O26" s="10"/>
      <c r="V26" s="9"/>
      <c r="W26" s="9"/>
      <c r="X26" s="9"/>
      <c r="Y26" s="11" t="s">
        <v>19</v>
      </c>
      <c r="Z26" s="16">
        <v>0.12580043203856414</v>
      </c>
      <c r="AA26" s="16">
        <v>0.75583949363912983</v>
      </c>
      <c r="AB26" s="16">
        <v>0.69096183300444369</v>
      </c>
      <c r="AC26" s="16"/>
      <c r="AD26" s="11"/>
      <c r="AE26" s="11"/>
      <c r="AF26" s="11"/>
      <c r="AG26" s="89">
        <f>MAX(Z26:AF26)</f>
        <v>0.75583949363912983</v>
      </c>
      <c r="AH26" s="11"/>
      <c r="AI26" s="11"/>
      <c r="AJ26" s="9" t="s">
        <v>19</v>
      </c>
      <c r="AK26" s="15">
        <v>-0.4555227646513243</v>
      </c>
      <c r="AL26" s="15">
        <v>-0.26377881317843732</v>
      </c>
      <c r="AM26" s="15">
        <v>-0.42339469737290436</v>
      </c>
      <c r="AN26" s="15">
        <v>-0.44225675725654323</v>
      </c>
      <c r="AO26" s="15">
        <v>-0.39828423137830937</v>
      </c>
      <c r="AP26" s="15">
        <v>-0.21414618345097713</v>
      </c>
      <c r="AQ26" s="15">
        <v>-0.30721909326951286</v>
      </c>
      <c r="AR26" s="15">
        <v>-0.34863998989286454</v>
      </c>
      <c r="AS26" s="15">
        <v>-0.46073565401198424</v>
      </c>
      <c r="AT26" s="15">
        <v>-0.33202170390903141</v>
      </c>
      <c r="AU26" s="15">
        <v>-0.47042479666668868</v>
      </c>
      <c r="AV26" s="15">
        <v>-0.48339503986245208</v>
      </c>
      <c r="AW26" s="9"/>
      <c r="AX26" s="9"/>
    </row>
    <row r="27" spans="1:51" s="17" customFormat="1" ht="15.5" x14ac:dyDescent="0.35">
      <c r="A27" s="17" t="s">
        <v>20</v>
      </c>
      <c r="B27" s="18">
        <v>4.7948656492391665E-3</v>
      </c>
      <c r="C27" s="18">
        <v>7.1962486622922876E-3</v>
      </c>
      <c r="D27" s="18"/>
      <c r="E27" s="18">
        <v>0.77541085145333943</v>
      </c>
      <c r="F27" s="18"/>
      <c r="G27" s="18"/>
      <c r="I27" s="24">
        <f>AVERAGE(B28:G28)</f>
        <v>26.246732192162359</v>
      </c>
      <c r="J27" s="19">
        <v>0.19559103933907301</v>
      </c>
      <c r="K27" s="19">
        <v>0.12154984255249669</v>
      </c>
      <c r="L27" s="19">
        <v>0.23367076456362162</v>
      </c>
      <c r="O27" s="20"/>
      <c r="V27" s="55">
        <f>AVERAGE(J28:S28)</f>
        <v>18.360388215173046</v>
      </c>
      <c r="W27" s="21"/>
      <c r="X27" s="21"/>
      <c r="Y27" s="22" t="s">
        <v>20</v>
      </c>
      <c r="Z27" s="23">
        <v>1.5825748701089395E-2</v>
      </c>
      <c r="AA27" s="23">
        <v>0.57129334014465616</v>
      </c>
      <c r="AB27" s="23">
        <v>0.47742825466886074</v>
      </c>
      <c r="AC27" s="23"/>
      <c r="AD27" s="22"/>
      <c r="AE27" s="22"/>
      <c r="AF27" s="22"/>
      <c r="AH27" s="42">
        <f>AVERAGE(Z28:AF28)</f>
        <v>35.484911450486877</v>
      </c>
      <c r="AI27" s="22"/>
      <c r="AJ27" s="21" t="s">
        <v>20</v>
      </c>
      <c r="AK27" s="19">
        <v>0.20750098911558579</v>
      </c>
      <c r="AL27" s="19">
        <v>6.9579262281824941E-2</v>
      </c>
      <c r="AM27" s="19">
        <v>0.17926306976349327</v>
      </c>
      <c r="AN27" s="19">
        <v>0.19559103933907301</v>
      </c>
      <c r="AO27" s="19">
        <v>0.15863032896461068</v>
      </c>
      <c r="AP27" s="19">
        <v>4.5858587886619555E-2</v>
      </c>
      <c r="AQ27" s="19">
        <v>9.4383571269341646E-2</v>
      </c>
      <c r="AR27" s="19">
        <v>0.12154984255249669</v>
      </c>
      <c r="AS27" s="19">
        <v>0.21227734287785086</v>
      </c>
      <c r="AT27" s="19">
        <v>0.11023841186665652</v>
      </c>
      <c r="AU27" s="19">
        <v>0.2212994893188954</v>
      </c>
      <c r="AV27" s="19">
        <v>0.23367076456362162</v>
      </c>
      <c r="AW27" s="21"/>
      <c r="AX27" s="21"/>
      <c r="AY27" s="55">
        <f>AVERAGE(AK28:AV28)</f>
        <v>15.415355831667251</v>
      </c>
    </row>
    <row r="28" spans="1:51" s="25" customFormat="1" ht="15.5" x14ac:dyDescent="0.35">
      <c r="A28" s="24" t="s">
        <v>21</v>
      </c>
      <c r="B28" s="24">
        <v>0.47948656492391667</v>
      </c>
      <c r="C28" s="24">
        <v>0.71962486622922872</v>
      </c>
      <c r="D28" s="24"/>
      <c r="E28" s="24">
        <v>77.541085145333938</v>
      </c>
      <c r="F28" s="24"/>
      <c r="G28" s="24"/>
      <c r="H28" s="25">
        <f>MAX(B28:G28)</f>
        <v>77.541085145333938</v>
      </c>
      <c r="I28" s="29">
        <f>STDEV(B28:G28)</f>
        <v>44.422374995764748</v>
      </c>
      <c r="J28" s="24">
        <v>19.559103933907302</v>
      </c>
      <c r="K28" s="24">
        <v>12.154984255249669</v>
      </c>
      <c r="L28" s="24">
        <v>23.367076456362163</v>
      </c>
      <c r="N28" s="26"/>
      <c r="O28" s="27"/>
      <c r="U28" s="25">
        <f>MAX(J28:S28)</f>
        <v>23.367076456362163</v>
      </c>
      <c r="V28" s="60">
        <f>STDEV(J28:S28)</f>
        <v>5.7013544366507576</v>
      </c>
      <c r="W28" s="26"/>
      <c r="X28" s="26"/>
      <c r="Y28" s="29" t="s">
        <v>21</v>
      </c>
      <c r="Z28" s="24">
        <v>1.5825748701089395</v>
      </c>
      <c r="AA28" s="24">
        <v>57.129334014465613</v>
      </c>
      <c r="AB28" s="24">
        <v>47.742825466886075</v>
      </c>
      <c r="AC28" s="24"/>
      <c r="AD28" s="28"/>
      <c r="AE28" s="29"/>
      <c r="AF28" s="29"/>
      <c r="AG28" s="25">
        <f>MAX(Z28:AF28)</f>
        <v>57.129334014465613</v>
      </c>
      <c r="AH28" s="29">
        <f>STDEV(Z28:AF28)</f>
        <v>29.733028014068292</v>
      </c>
      <c r="AI28" s="29"/>
      <c r="AJ28" s="26" t="s">
        <v>21</v>
      </c>
      <c r="AK28" s="24">
        <v>20.750098911558577</v>
      </c>
      <c r="AL28" s="24">
        <v>6.9579262281824938</v>
      </c>
      <c r="AM28" s="24">
        <v>17.926306976349327</v>
      </c>
      <c r="AN28" s="24">
        <v>19.559103933907302</v>
      </c>
      <c r="AO28" s="24">
        <v>15.863032896461068</v>
      </c>
      <c r="AP28" s="24">
        <v>4.5858587886619553</v>
      </c>
      <c r="AQ28" s="24">
        <v>9.4383571269341644</v>
      </c>
      <c r="AR28" s="24">
        <v>12.154984255249669</v>
      </c>
      <c r="AS28" s="24">
        <v>21.227734287785086</v>
      </c>
      <c r="AT28" s="24">
        <v>11.023841186665653</v>
      </c>
      <c r="AU28" s="24">
        <v>22.12994893188954</v>
      </c>
      <c r="AV28" s="24">
        <v>23.367076456362163</v>
      </c>
      <c r="AW28" s="26"/>
      <c r="AX28" s="26">
        <f>MAX(AK28:AV28)</f>
        <v>23.367076456362163</v>
      </c>
      <c r="AY28" s="60">
        <f>STDEV(AK28:AV28)</f>
        <v>6.386639791519336</v>
      </c>
    </row>
    <row r="29" spans="1:51" s="14" customFormat="1" x14ac:dyDescent="0.35">
      <c r="A29" s="14" t="s">
        <v>111</v>
      </c>
      <c r="B29" s="14">
        <v>0.55226259665269462</v>
      </c>
      <c r="C29" s="14">
        <v>0.46929776737245232</v>
      </c>
      <c r="E29" s="14">
        <v>2.2287108058451764E-25</v>
      </c>
      <c r="G29" s="15"/>
      <c r="H29" s="14">
        <f>HLOOKUP(H28,B28:G29,2)</f>
        <v>2.2287108058451764E-25</v>
      </c>
      <c r="I29" s="56">
        <f>I28*100/I27/100</f>
        <v>1.692491646980339</v>
      </c>
      <c r="J29" s="14">
        <v>1.4196131667150582E-4</v>
      </c>
      <c r="K29" s="14">
        <v>3.3265902367771664E-3</v>
      </c>
      <c r="L29" s="14">
        <v>2.5835695534847252E-5</v>
      </c>
      <c r="M29"/>
      <c r="N29" s="9"/>
      <c r="O29" s="30"/>
      <c r="U29" s="14">
        <f>HLOOKUP(U28,J28:L29,2)</f>
        <v>2.5835695534847252E-5</v>
      </c>
      <c r="V29" s="61">
        <f>V28*100/V27/100</f>
        <v>0.31052472147289084</v>
      </c>
      <c r="W29" s="15"/>
      <c r="X29" s="15"/>
      <c r="Y29" s="14" t="s">
        <v>111</v>
      </c>
      <c r="Z29" s="16">
        <v>0.26617747994915131</v>
      </c>
      <c r="AA29" s="16">
        <v>1.1494382425312031E-45</v>
      </c>
      <c r="AB29" s="16">
        <v>1.5463934069046205E-35</v>
      </c>
      <c r="AC29" s="16"/>
      <c r="AD29" s="43"/>
      <c r="AE29" s="16"/>
      <c r="AF29" s="16"/>
      <c r="AG29" s="14">
        <f>HLOOKUP(AG28,AA28:AF29,2)</f>
        <v>1.1494382425312031E-45</v>
      </c>
      <c r="AH29" s="56">
        <f>AH28*100/AH27/100</f>
        <v>0.83790621981840485</v>
      </c>
      <c r="AI29" s="43"/>
      <c r="AJ29" s="9" t="s">
        <v>111</v>
      </c>
      <c r="AK29" s="14">
        <v>2.1786965779602532E-5</v>
      </c>
      <c r="AL29" s="14">
        <v>3.4936495564415295E-5</v>
      </c>
      <c r="AM29" s="14">
        <v>6.6837827051042165E-12</v>
      </c>
      <c r="AN29" s="14">
        <v>5.8073823843833886E-13</v>
      </c>
      <c r="AO29" s="14">
        <v>2.5328747840302232E-4</v>
      </c>
      <c r="AP29" s="14">
        <v>8.40692282551396E-4</v>
      </c>
      <c r="AQ29" s="14">
        <v>1.1583353872512182E-6</v>
      </c>
      <c r="AR29" s="14">
        <v>2.7035359400131828E-8</v>
      </c>
      <c r="AS29" s="14">
        <v>1.7035338098574516E-5</v>
      </c>
      <c r="AT29" s="14">
        <v>1.3868899493663546E-7</v>
      </c>
      <c r="AU29" s="14">
        <v>1.1283399528392143E-14</v>
      </c>
      <c r="AV29" s="14">
        <v>1.6214420374107457E-15</v>
      </c>
      <c r="AW29" s="15"/>
      <c r="AX29" s="14">
        <f>HLOOKUP(AX28,AK28:AV29,2)</f>
        <v>1.6214420374107457E-15</v>
      </c>
      <c r="AY29" s="61">
        <f>AY28*100/AY27/100</f>
        <v>0.41430375407873982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147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148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72</v>
      </c>
      <c r="C34">
        <v>74</v>
      </c>
      <c r="E34">
        <v>68</v>
      </c>
      <c r="J34" s="9">
        <v>68</v>
      </c>
      <c r="K34" s="9">
        <v>68</v>
      </c>
      <c r="L34" s="9">
        <v>67</v>
      </c>
      <c r="N34" s="9"/>
      <c r="V34" s="9"/>
      <c r="W34" s="9"/>
      <c r="X34" s="9"/>
      <c r="Y34" s="31" t="s">
        <v>32</v>
      </c>
      <c r="Z34" s="11">
        <v>78</v>
      </c>
      <c r="AA34" s="11">
        <v>72</v>
      </c>
      <c r="AB34" s="11">
        <v>74</v>
      </c>
      <c r="AC34" s="11"/>
      <c r="AD34" s="9"/>
      <c r="AE34" s="9"/>
      <c r="AF34" s="9"/>
      <c r="AH34" s="11"/>
      <c r="AI34" s="11"/>
      <c r="AJ34" s="33" t="s">
        <v>32</v>
      </c>
      <c r="AK34" s="9">
        <v>68</v>
      </c>
      <c r="AL34" s="9">
        <v>67</v>
      </c>
      <c r="AM34" s="9">
        <v>68</v>
      </c>
      <c r="AN34" s="9">
        <v>68</v>
      </c>
      <c r="AO34" s="9">
        <v>68</v>
      </c>
      <c r="AP34" s="9">
        <v>68</v>
      </c>
      <c r="AQ34" s="9">
        <v>68</v>
      </c>
      <c r="AR34" s="9">
        <v>68</v>
      </c>
      <c r="AS34" s="9">
        <v>67</v>
      </c>
      <c r="AT34" s="9">
        <v>66</v>
      </c>
      <c r="AU34" s="9">
        <v>67</v>
      </c>
      <c r="AV34" s="9">
        <v>67</v>
      </c>
      <c r="AW34" s="9"/>
      <c r="AX34" s="9"/>
    </row>
    <row r="35" spans="1:51" ht="15.5" x14ac:dyDescent="0.35">
      <c r="A35" s="30" t="s">
        <v>33</v>
      </c>
      <c r="B35">
        <v>36</v>
      </c>
      <c r="C35">
        <v>36</v>
      </c>
      <c r="E35">
        <v>48</v>
      </c>
      <c r="I35" s="24">
        <f>AVERAGE(B36:G36)</f>
        <v>56.412294647588766</v>
      </c>
      <c r="J35" s="9">
        <v>30</v>
      </c>
      <c r="K35" s="9">
        <v>35</v>
      </c>
      <c r="L35" s="9">
        <v>28</v>
      </c>
      <c r="N35" s="9"/>
      <c r="V35" s="55">
        <f>AVERAGE(J36:S36)</f>
        <v>45.793093356745686</v>
      </c>
      <c r="W35" s="9"/>
      <c r="X35" s="9"/>
      <c r="Y35" s="31" t="s">
        <v>33</v>
      </c>
      <c r="Z35" s="11">
        <v>38</v>
      </c>
      <c r="AA35" s="11">
        <v>44</v>
      </c>
      <c r="AB35" s="11">
        <v>47</v>
      </c>
      <c r="AC35" s="11"/>
      <c r="AD35" s="9"/>
      <c r="AE35" s="9"/>
      <c r="AF35" s="9"/>
      <c r="AH35" s="42">
        <f>AVERAGE(Z36:AF36)</f>
        <v>57.780857780857787</v>
      </c>
      <c r="AI35" s="11"/>
      <c r="AJ35" s="33" t="s">
        <v>33</v>
      </c>
      <c r="AK35" s="9">
        <v>28</v>
      </c>
      <c r="AL35" s="9">
        <v>30</v>
      </c>
      <c r="AM35" s="9">
        <v>32</v>
      </c>
      <c r="AN35" s="9">
        <v>30</v>
      </c>
      <c r="AO35" s="9">
        <v>33</v>
      </c>
      <c r="AP35" s="9">
        <v>32</v>
      </c>
      <c r="AQ35" s="9">
        <v>35</v>
      </c>
      <c r="AR35" s="9">
        <v>35</v>
      </c>
      <c r="AS35" s="9">
        <v>28</v>
      </c>
      <c r="AT35" s="9">
        <v>30</v>
      </c>
      <c r="AU35" s="9">
        <v>30</v>
      </c>
      <c r="AV35" s="9">
        <v>28</v>
      </c>
      <c r="AW35" s="9"/>
      <c r="AX35" s="9"/>
      <c r="AY35" s="55">
        <f>AVERAGE(AK36:AV36)</f>
        <v>45.789268896160912</v>
      </c>
    </row>
    <row r="36" spans="1:51" s="24" customFormat="1" ht="15.5" x14ac:dyDescent="0.35">
      <c r="A36" s="34" t="s">
        <v>34</v>
      </c>
      <c r="B36" s="24">
        <v>50</v>
      </c>
      <c r="C36" s="24">
        <v>48.648648648648646</v>
      </c>
      <c r="E36" s="24">
        <v>70.588235294117652</v>
      </c>
      <c r="H36" s="25">
        <f>MAX(B36:G36)</f>
        <v>70.588235294117652</v>
      </c>
      <c r="I36" s="29">
        <f>STDEV(B36:G36)</f>
        <v>12.295304287781248</v>
      </c>
      <c r="J36" s="24">
        <v>44.117647058823529</v>
      </c>
      <c r="K36" s="24">
        <v>51.470588235294116</v>
      </c>
      <c r="L36" s="24">
        <v>41.791044776119406</v>
      </c>
      <c r="U36" s="25">
        <f>MAX(J36:S36)</f>
        <v>51.470588235294116</v>
      </c>
      <c r="V36" s="60">
        <f>STDEV(J36:S36)</f>
        <v>5.0525964233677687</v>
      </c>
      <c r="Y36" s="34" t="s">
        <v>34</v>
      </c>
      <c r="Z36" s="24">
        <v>48.717948717948715</v>
      </c>
      <c r="AA36" s="24">
        <v>61.111111111111114</v>
      </c>
      <c r="AB36" s="24">
        <v>63.513513513513516</v>
      </c>
      <c r="AG36" s="25">
        <f>MAX(Z36:AF36)</f>
        <v>63.513513513513516</v>
      </c>
      <c r="AH36" s="29">
        <f>STDEV(Z36:AF36)</f>
        <v>7.940096021943674</v>
      </c>
      <c r="AJ36" s="34" t="s">
        <v>34</v>
      </c>
      <c r="AK36" s="24">
        <v>41.176470588235297</v>
      </c>
      <c r="AL36" s="24">
        <v>44.776119402985074</v>
      </c>
      <c r="AM36" s="24">
        <v>47.058823529411768</v>
      </c>
      <c r="AN36" s="24">
        <v>44.117647058823529</v>
      </c>
      <c r="AO36" s="24">
        <v>48.529411764705884</v>
      </c>
      <c r="AP36" s="24">
        <v>47.058823529411768</v>
      </c>
      <c r="AQ36" s="24">
        <v>51.470588235294116</v>
      </c>
      <c r="AR36" s="24">
        <v>51.470588235294116</v>
      </c>
      <c r="AS36" s="24">
        <v>41.791044776119406</v>
      </c>
      <c r="AT36" s="24">
        <v>45.454545454545453</v>
      </c>
      <c r="AU36" s="24">
        <v>44.776119402985074</v>
      </c>
      <c r="AV36" s="24">
        <v>41.791044776119406</v>
      </c>
      <c r="AX36" s="26">
        <f>MAX(AK36:AV36)</f>
        <v>51.470588235294116</v>
      </c>
      <c r="AY36" s="60">
        <f>STDEV(AK36:AV36)</f>
        <v>3.4836697387866065</v>
      </c>
    </row>
    <row r="37" spans="1:51" x14ac:dyDescent="0.35">
      <c r="A37" t="s">
        <v>119</v>
      </c>
      <c r="B37" s="52" t="str">
        <f>IF(B36&lt;(50+(1.654*50)/SQRT(B34)),"n.s.","")</f>
        <v>n.s.</v>
      </c>
      <c r="C37" s="52" t="str">
        <f>IF(C36&lt;(50+(1.654*50)/SQRT(C34)),"n.s.","")</f>
        <v>n.s.</v>
      </c>
      <c r="D37" s="52"/>
      <c r="E37" s="52" t="str">
        <f>IF(E36&lt;(50+(1.654*50)/SQRT(E34)),"n.s.","")</f>
        <v/>
      </c>
      <c r="H37" s="14" t="str">
        <f>HLOOKUP(H36,B36:G37,2)</f>
        <v/>
      </c>
      <c r="I37" s="56">
        <f>I36*100/I35/100</f>
        <v>0.2179543371633933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0.11033533777694625</v>
      </c>
      <c r="Y37" t="s">
        <v>118</v>
      </c>
      <c r="Z37" s="52" t="str">
        <f>IF(Z36&lt;(50+(1.654*50)/SQRT(Z34)),"n.s.","")</f>
        <v>n.s.</v>
      </c>
      <c r="AA37" s="52" t="str">
        <f>IF(AA36&lt;(50+(1.654*50)/SQRT(AA34)),"n.s.","")</f>
        <v/>
      </c>
      <c r="AB37" s="52" t="str">
        <f>IF(AB36&lt;(50+(1.654*50)/SQRT(AB34)),"n.s.","")</f>
        <v/>
      </c>
      <c r="AG37" s="14" t="str">
        <f>HLOOKUP(AG36,Z36:AF37,2)</f>
        <v/>
      </c>
      <c r="AH37" s="56">
        <f>AH36*100/AH35/100</f>
        <v>0.13741741342881461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W37" s="9"/>
      <c r="AX37" s="14" t="str">
        <f>HLOOKUP(AX36,AK36:AV37,2)</f>
        <v>n.s.</v>
      </c>
      <c r="AY37" s="61">
        <f>AY36*100/AY35/100</f>
        <v>7.6080483981666849E-2</v>
      </c>
    </row>
    <row r="38" spans="1:51" ht="15.5" x14ac:dyDescent="0.35">
      <c r="J38" s="24">
        <v>55.882352941176471</v>
      </c>
      <c r="K38" s="24">
        <v>48.529411764705884</v>
      </c>
      <c r="L38" s="24">
        <v>58.208955223880594</v>
      </c>
      <c r="N38" s="9"/>
      <c r="T38" s="49"/>
      <c r="U38" s="47">
        <f>MAX(J38:S38)</f>
        <v>58.208955223880594</v>
      </c>
      <c r="V38" s="57">
        <f>AVERAGE(J38:S38)</f>
        <v>54.206906643254314</v>
      </c>
      <c r="AJ38" s="34" t="s">
        <v>127</v>
      </c>
      <c r="AK38" s="24">
        <v>58.823529411764703</v>
      </c>
      <c r="AL38" s="24">
        <v>55.223880597014926</v>
      </c>
      <c r="AM38" s="24">
        <v>52.941176470588232</v>
      </c>
      <c r="AN38" s="24">
        <v>55.882352941176471</v>
      </c>
      <c r="AO38" s="24">
        <v>51.470588235294116</v>
      </c>
      <c r="AP38" s="24">
        <v>52.941176470588232</v>
      </c>
      <c r="AQ38" s="24">
        <v>48.529411764705884</v>
      </c>
      <c r="AR38" s="24">
        <v>48.529411764705884</v>
      </c>
      <c r="AS38" s="24">
        <v>58.208955223880594</v>
      </c>
      <c r="AT38" s="24">
        <v>54.545454545454547</v>
      </c>
      <c r="AU38" s="24">
        <v>55.223880597014926</v>
      </c>
      <c r="AV38" s="24">
        <v>58.208955223880594</v>
      </c>
      <c r="AW38" s="9"/>
      <c r="AX38" s="47">
        <f>MAX(AK38:AV38)</f>
        <v>58.823529411764703</v>
      </c>
      <c r="AY38" s="57">
        <f>AVERAGE(AK38:AV38)</f>
        <v>54.210731103839088</v>
      </c>
    </row>
    <row r="39" spans="1:51" x14ac:dyDescent="0.35">
      <c r="J39" t="s">
        <v>125</v>
      </c>
      <c r="K39" t="s">
        <v>125</v>
      </c>
      <c r="L39" t="s">
        <v>125</v>
      </c>
      <c r="N39" s="9"/>
      <c r="T39" s="49"/>
      <c r="U39" s="48" t="str">
        <f>HLOOKUP(U38,J38:L39,2)</f>
        <v>n.s.</v>
      </c>
      <c r="V39" s="65">
        <f>STDEV(J38:S38)</f>
        <v>5.0525964233677687</v>
      </c>
      <c r="AJ39" s="11"/>
      <c r="AK39" t="s">
        <v>125</v>
      </c>
      <c r="AL39" t="s">
        <v>125</v>
      </c>
      <c r="AM39" t="s">
        <v>125</v>
      </c>
      <c r="AN39" t="s">
        <v>125</v>
      </c>
      <c r="AO39" t="s">
        <v>125</v>
      </c>
      <c r="AP39" t="s">
        <v>125</v>
      </c>
      <c r="AQ39" t="s">
        <v>125</v>
      </c>
      <c r="AR39" t="s">
        <v>125</v>
      </c>
      <c r="AS39" t="s">
        <v>125</v>
      </c>
      <c r="AT39" t="s">
        <v>125</v>
      </c>
      <c r="AU39" t="s">
        <v>125</v>
      </c>
      <c r="AV39" t="s">
        <v>125</v>
      </c>
      <c r="AW39" s="9"/>
      <c r="AX39" s="48" t="str">
        <f>HLOOKUP(AX38,AK38:AV39,2)</f>
        <v>n.s.</v>
      </c>
      <c r="AY39" s="65">
        <f>STDEV(AK38:AV38)</f>
        <v>3.4836697387866065</v>
      </c>
    </row>
    <row r="40" spans="1:51" x14ac:dyDescent="0.35">
      <c r="N40" s="9"/>
      <c r="O40" s="10"/>
      <c r="T40" s="49"/>
      <c r="U40" s="49"/>
      <c r="V40" s="66">
        <f>V39*100/V38/100</f>
        <v>9.3209458651087415E-2</v>
      </c>
      <c r="AJ40" s="11"/>
      <c r="AK40" s="11"/>
      <c r="AL40" s="11"/>
      <c r="AM40" s="11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49"/>
      <c r="AY40" s="66">
        <f>AY39*100/AY38/100</f>
        <v>6.4261626210385142E-2</v>
      </c>
    </row>
    <row r="41" spans="1:51" x14ac:dyDescent="0.35">
      <c r="A41" t="s">
        <v>39</v>
      </c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A43" t="s">
        <v>115</v>
      </c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0.26656133706598173</v>
      </c>
      <c r="C45" s="84">
        <v>-5.4002432177413871E-2</v>
      </c>
      <c r="D45" s="14">
        <v>0.43148320021785108</v>
      </c>
      <c r="E45" s="14">
        <v>0.14354444334383906</v>
      </c>
      <c r="F45" s="14">
        <v>5.2822233553733756E-2</v>
      </c>
      <c r="G45" s="84">
        <v>-0.32726129500322459</v>
      </c>
      <c r="H45" s="89">
        <f>MAX(B45:G45)</f>
        <v>0.43148320021785108</v>
      </c>
      <c r="J45" s="15">
        <v>-0.36407817467197712</v>
      </c>
      <c r="K45" s="15">
        <v>-0.41870437756754181</v>
      </c>
      <c r="L45" s="15">
        <v>-0.30470099420658797</v>
      </c>
      <c r="O45" s="10"/>
      <c r="V45" s="9"/>
      <c r="W45" s="9"/>
      <c r="X45" s="9"/>
      <c r="Y45" s="11" t="s">
        <v>19</v>
      </c>
      <c r="Z45" s="16">
        <v>0.38820421041728453</v>
      </c>
      <c r="AA45" s="16">
        <v>3.2491648584121909E-2</v>
      </c>
      <c r="AB45" s="16">
        <v>6.7146907972845851E-2</v>
      </c>
      <c r="AC45" s="16">
        <v>0.21133584547322226</v>
      </c>
      <c r="AD45" s="11"/>
      <c r="AE45" s="11"/>
      <c r="AF45" s="11"/>
      <c r="AG45" s="89">
        <f>MAX(Z45:AF45)</f>
        <v>0.38820421041728453</v>
      </c>
      <c r="AH45" s="11"/>
      <c r="AI45" s="11"/>
      <c r="AJ45" s="9" t="s">
        <v>19</v>
      </c>
      <c r="AK45" s="15">
        <v>-0.39559277397749421</v>
      </c>
      <c r="AL45" s="15">
        <v>6.8739671121234872E-2</v>
      </c>
      <c r="AM45" s="15">
        <v>-0.53783786413678403</v>
      </c>
      <c r="AN45" s="15">
        <v>-0.26306231324727314</v>
      </c>
      <c r="AO45" s="15">
        <v>-0.42372738371736968</v>
      </c>
      <c r="AP45" s="15">
        <v>2.5765393214464749E-2</v>
      </c>
      <c r="AQ45" s="15">
        <v>-0.57304220276795348</v>
      </c>
      <c r="AR45" s="15">
        <v>-0.30946047611378946</v>
      </c>
      <c r="AS45" s="15">
        <v>-0.34750490073507756</v>
      </c>
      <c r="AT45" s="15">
        <v>0.11108501925761585</v>
      </c>
      <c r="AU45" s="15">
        <v>-0.48950238514356881</v>
      </c>
      <c r="AV45" s="15">
        <v>-0.20549383434496485</v>
      </c>
      <c r="AW45" s="9"/>
      <c r="AX45" s="9"/>
    </row>
    <row r="46" spans="1:51" s="17" customFormat="1" ht="15.5" x14ac:dyDescent="0.35">
      <c r="A46" s="17" t="s">
        <v>20</v>
      </c>
      <c r="B46" s="18">
        <v>7.105494641840393E-2</v>
      </c>
      <c r="C46" s="18">
        <v>2.9162626810761852E-3</v>
      </c>
      <c r="D46" s="18">
        <v>0.18617775207023815</v>
      </c>
      <c r="E46" s="18">
        <v>2.0605007214892623E-2</v>
      </c>
      <c r="F46" s="18">
        <v>2.7901883576051962E-3</v>
      </c>
      <c r="G46" s="18">
        <v>0.1070999552071876</v>
      </c>
      <c r="I46" s="24">
        <f>AVERAGE(B47:G47)</f>
        <v>6.5107351991567279</v>
      </c>
      <c r="J46" s="19">
        <v>0.13255291727247867</v>
      </c>
      <c r="K46" s="19">
        <v>0.17531335579422261</v>
      </c>
      <c r="L46" s="19">
        <v>9.2842695870483161E-2</v>
      </c>
      <c r="O46" s="20"/>
      <c r="V46" s="55">
        <f>AVERAGE(J47:S47)</f>
        <v>13.356965631239481</v>
      </c>
      <c r="W46" s="21"/>
      <c r="X46" s="21"/>
      <c r="Y46" s="22" t="s">
        <v>20</v>
      </c>
      <c r="Z46" s="23">
        <v>0.15070250898570733</v>
      </c>
      <c r="AA46" s="23">
        <v>1.0557072277140713E-3</v>
      </c>
      <c r="AB46" s="23">
        <v>4.5087072503138294E-3</v>
      </c>
      <c r="AC46" s="23">
        <v>4.4662839581881678E-2</v>
      </c>
      <c r="AD46" s="22"/>
      <c r="AE46" s="22"/>
      <c r="AF46" s="22"/>
      <c r="AH46" s="42">
        <f>AVERAGE(Z47:AF47)</f>
        <v>5.0232440761404229</v>
      </c>
      <c r="AI46" s="22"/>
      <c r="AJ46" s="21" t="s">
        <v>20</v>
      </c>
      <c r="AK46" s="19">
        <v>0.15649364282320882</v>
      </c>
      <c r="AL46" s="19">
        <v>4.7251423858555314E-3</v>
      </c>
      <c r="AM46" s="19">
        <v>0.28926956809921778</v>
      </c>
      <c r="AN46" s="19">
        <v>6.9201780651006461E-2</v>
      </c>
      <c r="AO46" s="19">
        <v>0.17954489571196705</v>
      </c>
      <c r="AP46" s="19">
        <v>6.6385548749598616E-4</v>
      </c>
      <c r="AQ46" s="19">
        <v>0.32837736615314833</v>
      </c>
      <c r="AR46" s="19">
        <v>9.5765786276573256E-2</v>
      </c>
      <c r="AS46" s="19">
        <v>0.12075965603489611</v>
      </c>
      <c r="AT46" s="19">
        <v>1.2339881503464885E-2</v>
      </c>
      <c r="AU46" s="19">
        <v>0.23961258506124278</v>
      </c>
      <c r="AV46" s="19">
        <v>4.2227715953795854E-2</v>
      </c>
      <c r="AW46" s="21"/>
      <c r="AX46" s="21"/>
      <c r="AY46" s="55">
        <f>AVERAGE(AK47:AV47)</f>
        <v>12.824848967848938</v>
      </c>
    </row>
    <row r="47" spans="1:51" s="25" customFormat="1" ht="15.5" x14ac:dyDescent="0.35">
      <c r="A47" s="24" t="s">
        <v>21</v>
      </c>
      <c r="B47" s="24">
        <v>7.1054946418403926</v>
      </c>
      <c r="C47" s="24">
        <v>0.29162626810761855</v>
      </c>
      <c r="D47" s="24">
        <v>18.617775207023815</v>
      </c>
      <c r="E47" s="24">
        <v>2.0605007214892623</v>
      </c>
      <c r="F47" s="24">
        <v>0.27901883576051961</v>
      </c>
      <c r="G47" s="24">
        <v>10.70999552071876</v>
      </c>
      <c r="H47" s="25">
        <f>MAX(B47:G47)</f>
        <v>18.617775207023815</v>
      </c>
      <c r="I47" s="29">
        <f>STDEV(B47:G47)</f>
        <v>7.2371836432592467</v>
      </c>
      <c r="J47" s="24">
        <v>13.255291727247867</v>
      </c>
      <c r="K47" s="24">
        <v>17.531335579422262</v>
      </c>
      <c r="L47" s="24">
        <v>9.2842695870483158</v>
      </c>
      <c r="N47" s="26"/>
      <c r="O47" s="27"/>
      <c r="U47" s="25">
        <f>MAX(J47:S47)</f>
        <v>17.531335579422262</v>
      </c>
      <c r="V47" s="60">
        <f>STDEV(J47:S47)</f>
        <v>4.1244730036342148</v>
      </c>
      <c r="W47" s="26"/>
      <c r="X47" s="26"/>
      <c r="Y47" s="29" t="s">
        <v>21</v>
      </c>
      <c r="Z47" s="24">
        <v>15.070250898570734</v>
      </c>
      <c r="AA47" s="24">
        <v>0.10557072277140712</v>
      </c>
      <c r="AB47" s="24">
        <v>0.45087072503138292</v>
      </c>
      <c r="AC47" s="24">
        <v>4.4662839581881677</v>
      </c>
      <c r="AD47" s="28"/>
      <c r="AE47" s="29"/>
      <c r="AF47" s="29"/>
      <c r="AG47" s="25">
        <f>MAX(Z47:AF47)</f>
        <v>15.070250898570734</v>
      </c>
      <c r="AH47" s="29">
        <f>STDEV(Z47:AF47)</f>
        <v>6.9843315102525105</v>
      </c>
      <c r="AI47" s="29"/>
      <c r="AJ47" s="26" t="s">
        <v>21</v>
      </c>
      <c r="AK47" s="24">
        <v>15.649364282320882</v>
      </c>
      <c r="AL47" s="24">
        <v>0.47251423858555314</v>
      </c>
      <c r="AM47" s="24">
        <v>28.926956809921776</v>
      </c>
      <c r="AN47" s="24">
        <v>6.9201780651006466</v>
      </c>
      <c r="AO47" s="24">
        <v>17.954489571196707</v>
      </c>
      <c r="AP47" s="24">
        <v>6.6385548749598622E-2</v>
      </c>
      <c r="AQ47" s="24">
        <v>32.837736615314832</v>
      </c>
      <c r="AR47" s="24">
        <v>9.5765786276573248</v>
      </c>
      <c r="AS47" s="24">
        <v>12.07596560348961</v>
      </c>
      <c r="AT47" s="24">
        <v>1.2339881503464885</v>
      </c>
      <c r="AU47" s="24">
        <v>23.961258506124278</v>
      </c>
      <c r="AV47" s="24">
        <v>4.2227715953795855</v>
      </c>
      <c r="AW47" s="26"/>
      <c r="AX47" s="26">
        <f>MAX(AK47:AV47)</f>
        <v>32.837736615314832</v>
      </c>
      <c r="AY47" s="60">
        <f>STDEV(AK47:AV47)</f>
        <v>11.232193352115148</v>
      </c>
    </row>
    <row r="48" spans="1:51" s="14" customFormat="1" x14ac:dyDescent="0.35">
      <c r="A48" s="14" t="s">
        <v>111</v>
      </c>
      <c r="B48" s="14">
        <v>5.6020990781468095E-4</v>
      </c>
      <c r="C48" s="14">
        <v>0.48955319952238174</v>
      </c>
      <c r="D48" s="14">
        <v>2.1422174554146719E-4</v>
      </c>
      <c r="E48" s="14">
        <v>6.5032799356725984E-2</v>
      </c>
      <c r="F48" s="14">
        <v>0.6664249823720807</v>
      </c>
      <c r="G48" s="15">
        <v>6.0548366464532443E-3</v>
      </c>
      <c r="H48" s="14">
        <f>HLOOKUP(H47,B47:G48,2)</f>
        <v>2.1422174554146719E-4</v>
      </c>
      <c r="I48" s="56">
        <f>I47*100/I46/100</f>
        <v>1.1115770219308887</v>
      </c>
      <c r="J48" s="14">
        <v>1.2230384132901785E-5</v>
      </c>
      <c r="K48" s="14">
        <v>3.5460387485719876E-7</v>
      </c>
      <c r="L48" s="14">
        <v>2.9433786974084232E-4</v>
      </c>
      <c r="M48"/>
      <c r="N48" s="9"/>
      <c r="O48" s="30"/>
      <c r="U48" s="14">
        <f>HLOOKUP(U47,J47:L48,2)</f>
        <v>3.5460387485719876E-7</v>
      </c>
      <c r="V48" s="61">
        <f>V47*100/V46/100</f>
        <v>0.30878817221688681</v>
      </c>
      <c r="W48" s="15"/>
      <c r="X48" s="15"/>
      <c r="Y48" s="14" t="s">
        <v>111</v>
      </c>
      <c r="Z48" s="16">
        <v>1.9980914426951353E-7</v>
      </c>
      <c r="AA48" s="16">
        <v>0.67402909908084574</v>
      </c>
      <c r="AB48" s="16">
        <v>0.38858549607544612</v>
      </c>
      <c r="AC48" s="16">
        <v>5.6666814592330516E-3</v>
      </c>
      <c r="AD48" s="43"/>
      <c r="AE48" s="16"/>
      <c r="AF48" s="16"/>
      <c r="AG48" s="16">
        <v>9.3863405520113914E-5</v>
      </c>
      <c r="AH48" s="56">
        <f>AH47*100/AH46/100</f>
        <v>1.3904025773756303</v>
      </c>
      <c r="AI48" s="43"/>
      <c r="AJ48" s="9" t="s">
        <v>111</v>
      </c>
      <c r="AK48" s="14">
        <v>1.1126159403839104E-7</v>
      </c>
      <c r="AL48" s="14">
        <v>0.37309160366328198</v>
      </c>
      <c r="AM48" s="14">
        <v>6.6278261793170055E-14</v>
      </c>
      <c r="AN48" s="14">
        <v>5.2854702776760276E-4</v>
      </c>
      <c r="AO48" s="14">
        <v>1.0461329137790831E-8</v>
      </c>
      <c r="AP48" s="14">
        <v>0.73874446182937281</v>
      </c>
      <c r="AQ48" s="14">
        <v>5.8482454462168664E-16</v>
      </c>
      <c r="AR48" s="14">
        <v>4.0194184004206249E-5</v>
      </c>
      <c r="AS48" s="14">
        <v>3.9270302215075126E-6</v>
      </c>
      <c r="AT48" s="14">
        <v>0.14925928506875086</v>
      </c>
      <c r="AU48" s="14">
        <v>1.9066400149812233E-11</v>
      </c>
      <c r="AV48" s="14">
        <v>7.1817696614470197E-3</v>
      </c>
      <c r="AW48" s="15"/>
      <c r="AX48" s="14">
        <f>HLOOKUP(AX47,AK47:AV48,2)</f>
        <v>7.1817696614470197E-3</v>
      </c>
      <c r="AY48" s="61">
        <f>AY47*100/AY46/100</f>
        <v>0.87581486380646867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11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147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148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56</v>
      </c>
      <c r="C53">
        <v>55</v>
      </c>
      <c r="D53">
        <v>57</v>
      </c>
      <c r="E53">
        <v>162</v>
      </c>
      <c r="F53">
        <v>67</v>
      </c>
      <c r="G53">
        <v>66</v>
      </c>
      <c r="J53" s="9">
        <v>136</v>
      </c>
      <c r="K53" s="9">
        <v>136</v>
      </c>
      <c r="L53" s="9">
        <v>135</v>
      </c>
      <c r="N53" s="9"/>
      <c r="V53" s="9"/>
      <c r="W53" s="9"/>
      <c r="X53" s="9"/>
      <c r="Y53" s="31" t="s">
        <v>32</v>
      </c>
      <c r="Z53" s="11">
        <v>57</v>
      </c>
      <c r="AA53" s="11">
        <v>163</v>
      </c>
      <c r="AB53" s="11">
        <v>162</v>
      </c>
      <c r="AC53" s="11">
        <v>68</v>
      </c>
      <c r="AD53" s="9"/>
      <c r="AE53" s="9"/>
      <c r="AF53" s="9"/>
      <c r="AH53" s="11"/>
      <c r="AI53" s="11"/>
      <c r="AJ53" s="33" t="s">
        <v>32</v>
      </c>
      <c r="AK53" s="9">
        <v>134</v>
      </c>
      <c r="AL53" s="9">
        <v>136</v>
      </c>
      <c r="AM53" s="9">
        <v>136</v>
      </c>
      <c r="AN53" s="9">
        <v>136</v>
      </c>
      <c r="AO53" s="9">
        <v>135</v>
      </c>
      <c r="AP53" s="9">
        <v>136</v>
      </c>
      <c r="AQ53" s="9">
        <v>136</v>
      </c>
      <c r="AR53" s="9">
        <v>136</v>
      </c>
      <c r="AS53" s="9">
        <v>133</v>
      </c>
      <c r="AT53" s="9">
        <v>135</v>
      </c>
      <c r="AU53" s="9">
        <v>135</v>
      </c>
      <c r="AV53" s="9">
        <v>135</v>
      </c>
      <c r="AW53" s="9"/>
      <c r="AX53" s="9"/>
    </row>
    <row r="54" spans="1:51" ht="15.5" x14ac:dyDescent="0.35">
      <c r="A54" s="30" t="s">
        <v>33</v>
      </c>
      <c r="B54">
        <v>40</v>
      </c>
      <c r="C54">
        <v>30</v>
      </c>
      <c r="D54">
        <v>36</v>
      </c>
      <c r="E54">
        <v>93</v>
      </c>
      <c r="F54">
        <v>38</v>
      </c>
      <c r="G54">
        <v>44</v>
      </c>
      <c r="I54" s="24">
        <f>AVERAGE(B55:G55)</f>
        <v>61.653735449231654</v>
      </c>
      <c r="J54" s="9">
        <v>64</v>
      </c>
      <c r="K54" s="9">
        <v>56</v>
      </c>
      <c r="L54" s="9">
        <v>73</v>
      </c>
      <c r="N54" s="9"/>
      <c r="V54" s="55">
        <f>AVERAGE(J55:S55)</f>
        <v>47.436456063907052</v>
      </c>
      <c r="W54" s="9"/>
      <c r="X54" s="9"/>
      <c r="Y54" s="31" t="s">
        <v>33</v>
      </c>
      <c r="Z54" s="11">
        <v>38</v>
      </c>
      <c r="AA54" s="11">
        <v>102</v>
      </c>
      <c r="AB54" s="11">
        <v>99</v>
      </c>
      <c r="AC54" s="11">
        <v>47</v>
      </c>
      <c r="AD54" s="9"/>
      <c r="AE54" s="9"/>
      <c r="AF54" s="9"/>
      <c r="AH54" s="42">
        <f>AVERAGE(Z55:AF55)</f>
        <v>64.868027988291431</v>
      </c>
      <c r="AI54" s="11"/>
      <c r="AJ54" s="33" t="s">
        <v>33</v>
      </c>
      <c r="AK54" s="9">
        <v>61</v>
      </c>
      <c r="AL54" s="9">
        <v>58</v>
      </c>
      <c r="AM54" s="9">
        <v>59</v>
      </c>
      <c r="AN54" s="9">
        <v>68</v>
      </c>
      <c r="AO54" s="9">
        <v>54</v>
      </c>
      <c r="AP54" s="9">
        <v>60</v>
      </c>
      <c r="AQ54" s="9">
        <v>53</v>
      </c>
      <c r="AR54" s="9">
        <v>56</v>
      </c>
      <c r="AS54" s="9">
        <v>71</v>
      </c>
      <c r="AT54" s="9">
        <v>61</v>
      </c>
      <c r="AU54" s="9">
        <v>72</v>
      </c>
      <c r="AV54" s="9">
        <v>75</v>
      </c>
      <c r="AW54" s="9"/>
      <c r="AX54" s="9"/>
      <c r="AY54" s="55">
        <f>AVERAGE(AK55:AV55)</f>
        <v>46.106169868954247</v>
      </c>
    </row>
    <row r="55" spans="1:51" s="24" customFormat="1" ht="15.5" x14ac:dyDescent="0.35">
      <c r="A55" s="34" t="s">
        <v>34</v>
      </c>
      <c r="B55" s="24">
        <v>71.428571428571431</v>
      </c>
      <c r="C55" s="24">
        <v>54.545454545454547</v>
      </c>
      <c r="D55" s="24">
        <v>63.157894736842103</v>
      </c>
      <c r="E55" s="24">
        <v>57.407407407407405</v>
      </c>
      <c r="F55" s="24">
        <v>56.71641791044776</v>
      </c>
      <c r="G55" s="24">
        <v>66.666666666666671</v>
      </c>
      <c r="H55" s="25">
        <f>MAX(B55:G55)</f>
        <v>71.428571428571431</v>
      </c>
      <c r="I55" s="29">
        <f>STDEV(B55:G55)</f>
        <v>6.5707755508889969</v>
      </c>
      <c r="J55" s="24">
        <v>47.058823529411768</v>
      </c>
      <c r="K55" s="24">
        <v>41.176470588235297</v>
      </c>
      <c r="L55" s="24">
        <v>54.074074074074076</v>
      </c>
      <c r="U55" s="25">
        <f>MAX(J55:S55)</f>
        <v>54.074074074074076</v>
      </c>
      <c r="V55" s="60">
        <f>STDEV(J55:S55)</f>
        <v>6.4570890243059322</v>
      </c>
      <c r="Y55" s="34" t="s">
        <v>34</v>
      </c>
      <c r="Z55" s="24">
        <v>66.666666666666671</v>
      </c>
      <c r="AA55" s="24">
        <v>62.576687116564415</v>
      </c>
      <c r="AB55" s="24">
        <v>61.111111111111114</v>
      </c>
      <c r="AC55" s="24">
        <v>69.117647058823536</v>
      </c>
      <c r="AG55" s="25">
        <f>MAX(Z55:AF55)</f>
        <v>69.117647058823536</v>
      </c>
      <c r="AH55" s="29">
        <f>STDEV(Z55:AF55)</f>
        <v>3.6814413279070743</v>
      </c>
      <c r="AJ55" s="34" t="s">
        <v>34</v>
      </c>
      <c r="AK55" s="24">
        <v>45.522388059701491</v>
      </c>
      <c r="AL55" s="24">
        <v>42.647058823529413</v>
      </c>
      <c r="AM55" s="24">
        <v>43.382352941176471</v>
      </c>
      <c r="AN55" s="24">
        <v>50</v>
      </c>
      <c r="AO55" s="24">
        <v>40</v>
      </c>
      <c r="AP55" s="24">
        <v>44.117647058823529</v>
      </c>
      <c r="AQ55" s="24">
        <v>38.970588235294116</v>
      </c>
      <c r="AR55" s="24">
        <v>41.176470588235297</v>
      </c>
      <c r="AS55" s="24">
        <v>53.383458646616539</v>
      </c>
      <c r="AT55" s="24">
        <v>45.185185185185183</v>
      </c>
      <c r="AU55" s="24">
        <v>53.333333333333336</v>
      </c>
      <c r="AV55" s="24">
        <v>55.555555555555557</v>
      </c>
      <c r="AX55" s="26">
        <f>MAX(AK55:AV55)</f>
        <v>55.555555555555557</v>
      </c>
      <c r="AY55" s="60">
        <f>STDEV(AK55:AV55)</f>
        <v>5.6139053186221188</v>
      </c>
    </row>
    <row r="56" spans="1:51" x14ac:dyDescent="0.35">
      <c r="A56" t="s">
        <v>119</v>
      </c>
      <c r="B56" s="52" t="str">
        <f t="shared" ref="B56:G56" si="0">IF(B55&lt;(50+(1.654*50)/SQRT(B53)),"n.s.","")</f>
        <v/>
      </c>
      <c r="C56" s="52" t="str">
        <f t="shared" si="0"/>
        <v>n.s.</v>
      </c>
      <c r="D56" s="52" t="str">
        <f t="shared" si="0"/>
        <v/>
      </c>
      <c r="E56" s="52" t="str">
        <f t="shared" si="0"/>
        <v/>
      </c>
      <c r="F56" s="52" t="str">
        <f t="shared" si="0"/>
        <v>n.s.</v>
      </c>
      <c r="G56" s="52" t="str">
        <f t="shared" si="0"/>
        <v/>
      </c>
      <c r="H56" s="14" t="str">
        <f>HLOOKUP(H55,B55:G56,2)</f>
        <v/>
      </c>
      <c r="I56" s="56">
        <f>I55*100/I54/100</f>
        <v>0.10657546542820033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0.13612081424478364</v>
      </c>
      <c r="Y56" t="s">
        <v>118</v>
      </c>
      <c r="Z56" s="52" t="str">
        <f>IF(Z55&lt;(50+(1.654*50)/SQRT(Z53)),"n.s.","")</f>
        <v/>
      </c>
      <c r="AA56" s="52" t="str">
        <f>IF(AA55&lt;(50+(1.654*50)/SQRT(AA53)),"n.s.","")</f>
        <v/>
      </c>
      <c r="AB56" s="52" t="str">
        <f>IF(AB55&lt;(50+(1.654*50)/SQRT(AB53)),"n.s.","")</f>
        <v/>
      </c>
      <c r="AC56" s="52" t="str">
        <f>IF(AC55&lt;(50+(1.654*50)/SQRT(AC53)),"n.s.","")</f>
        <v/>
      </c>
      <c r="AG56" s="14" t="str">
        <f>HLOOKUP(AG55,Z55:AF56,2)</f>
        <v/>
      </c>
      <c r="AH56" s="56">
        <f>AH55*100/AH54/100</f>
        <v>5.6752786265856087E-2</v>
      </c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125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W56" s="9"/>
      <c r="AX56" s="14" t="str">
        <f>HLOOKUP(AX55,AK55:AV56,2)</f>
        <v>n.s.</v>
      </c>
      <c r="AY56" s="61">
        <f>AY55*100/AY54/100</f>
        <v>0.12176039203816541</v>
      </c>
    </row>
    <row r="57" spans="1:51" ht="15.5" x14ac:dyDescent="0.35">
      <c r="J57" s="24">
        <v>52.941176470588232</v>
      </c>
      <c r="K57" s="24">
        <v>58.823529411764703</v>
      </c>
      <c r="L57" s="24">
        <v>45.925925925925924</v>
      </c>
      <c r="N57" s="9"/>
      <c r="T57" s="49"/>
      <c r="U57" s="47">
        <f>MAX(J57:S57)</f>
        <v>58.823529411764703</v>
      </c>
      <c r="V57" s="57">
        <f>AVERAGE(J57:S57)</f>
        <v>52.563543936092948</v>
      </c>
      <c r="AJ57" s="34" t="s">
        <v>127</v>
      </c>
      <c r="AK57" s="24">
        <v>54.477611940298509</v>
      </c>
      <c r="AL57" s="24">
        <v>57.352941176470587</v>
      </c>
      <c r="AM57" s="24">
        <v>56.617647058823529</v>
      </c>
      <c r="AN57" s="24">
        <v>50</v>
      </c>
      <c r="AO57" s="24">
        <v>60</v>
      </c>
      <c r="AP57" s="24">
        <v>55.882352941176471</v>
      </c>
      <c r="AQ57" s="24">
        <v>61.029411764705884</v>
      </c>
      <c r="AR57" s="24">
        <v>58.823529411764703</v>
      </c>
      <c r="AS57" s="24">
        <v>46.616541353383461</v>
      </c>
      <c r="AT57" s="24">
        <v>54.814814814814817</v>
      </c>
      <c r="AU57" s="24">
        <v>46.666666666666664</v>
      </c>
      <c r="AV57" s="24">
        <v>44.444444444444443</v>
      </c>
      <c r="AW57" s="9"/>
      <c r="AX57" s="47">
        <f>MAX(AK57:AV57)</f>
        <v>61.029411764705884</v>
      </c>
      <c r="AY57" s="57">
        <f>AVERAGE(AK57:AV57)</f>
        <v>53.893830131045753</v>
      </c>
    </row>
    <row r="58" spans="1:51" x14ac:dyDescent="0.35">
      <c r="J58" t="s">
        <v>125</v>
      </c>
      <c r="K58" t="s">
        <v>126</v>
      </c>
      <c r="L58" t="s">
        <v>125</v>
      </c>
      <c r="N58" s="9"/>
      <c r="T58" s="49"/>
      <c r="U58" s="48" t="str">
        <f>HLOOKUP(U57,J57:L58,2)</f>
        <v/>
      </c>
      <c r="V58" s="65">
        <f>STDEV(J57:S57)</f>
        <v>6.4570890243059331</v>
      </c>
      <c r="AJ58" s="11"/>
      <c r="AK58" t="s">
        <v>125</v>
      </c>
      <c r="AL58" t="s">
        <v>126</v>
      </c>
      <c r="AM58" t="s">
        <v>125</v>
      </c>
      <c r="AN58" t="s">
        <v>125</v>
      </c>
      <c r="AO58" t="s">
        <v>126</v>
      </c>
      <c r="AP58" t="s">
        <v>125</v>
      </c>
      <c r="AQ58" t="s">
        <v>126</v>
      </c>
      <c r="AR58" t="s">
        <v>126</v>
      </c>
      <c r="AS58" t="s">
        <v>125</v>
      </c>
      <c r="AT58" t="s">
        <v>125</v>
      </c>
      <c r="AU58" t="s">
        <v>125</v>
      </c>
      <c r="AV58" t="s">
        <v>125</v>
      </c>
      <c r="AW58" s="9"/>
      <c r="AX58" s="48" t="str">
        <f>HLOOKUP(AX57,AK57:AV58,2)</f>
        <v>n.s.</v>
      </c>
      <c r="AY58" s="65">
        <f>STDEV(AK57:AV57)</f>
        <v>5.6139053186221526</v>
      </c>
    </row>
    <row r="59" spans="1:51" x14ac:dyDescent="0.35">
      <c r="N59" s="9"/>
      <c r="O59" s="10"/>
      <c r="T59" s="49"/>
      <c r="U59" s="49"/>
      <c r="V59" s="66">
        <f>V58*100/V57/100</f>
        <v>0.12284348696420656</v>
      </c>
      <c r="AJ59" s="11"/>
      <c r="AK59" s="11"/>
      <c r="AL59" s="11"/>
      <c r="AM59" s="11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49"/>
      <c r="AY59" s="66">
        <f>AY58*100/AY57/100</f>
        <v>0.10416601130355069</v>
      </c>
    </row>
    <row r="60" spans="1:51" x14ac:dyDescent="0.35">
      <c r="A60" t="s">
        <v>40</v>
      </c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84">
        <v>-0.22506236624278186</v>
      </c>
      <c r="C64" s="14">
        <v>7.201556283618496E-2</v>
      </c>
      <c r="D64" s="14"/>
      <c r="E64" s="14">
        <v>0.91590259323372247</v>
      </c>
      <c r="F64" s="14"/>
      <c r="G64" s="14"/>
      <c r="H64" s="89">
        <f>MAX(B64:G64)</f>
        <v>0.91590259323372247</v>
      </c>
      <c r="J64" s="15">
        <v>-0.39702853478968925</v>
      </c>
      <c r="K64" s="15">
        <v>-0.25874329492306514</v>
      </c>
      <c r="L64" s="15">
        <v>-0.46784187561031543</v>
      </c>
      <c r="O64" s="10"/>
      <c r="V64" s="9"/>
      <c r="W64" s="9"/>
      <c r="X64" s="9"/>
      <c r="Y64" s="11" t="s">
        <v>19</v>
      </c>
      <c r="Z64" s="86">
        <v>-5.9256938591687854E-2</v>
      </c>
      <c r="AA64" s="16">
        <v>0.70868113059816418</v>
      </c>
      <c r="AB64" s="16">
        <v>0.5343962956713888</v>
      </c>
      <c r="AC64" s="16"/>
      <c r="AD64" s="11"/>
      <c r="AE64" s="11"/>
      <c r="AF64" s="11"/>
      <c r="AG64" s="89">
        <f>MAX(Z64:AF64)</f>
        <v>0.70868113059816418</v>
      </c>
      <c r="AH64" s="11"/>
      <c r="AI64" s="11"/>
      <c r="AJ64" s="9" t="s">
        <v>19</v>
      </c>
      <c r="AK64" s="15">
        <v>-0.20979725505676447</v>
      </c>
      <c r="AL64" s="15">
        <v>-0.1499974202607775</v>
      </c>
      <c r="AM64" s="15">
        <v>-0.64316383579422187</v>
      </c>
      <c r="AN64" s="15">
        <v>-0.39702853478968925</v>
      </c>
      <c r="AO64" s="15">
        <v>1.7549035158400149E-3</v>
      </c>
      <c r="AP64" s="15">
        <v>-4.1323886295020339E-2</v>
      </c>
      <c r="AQ64" s="15">
        <v>-0.61511296905218482</v>
      </c>
      <c r="AR64" s="15">
        <v>-0.25874329492306514</v>
      </c>
      <c r="AS64" s="15">
        <v>-0.35360264118624946</v>
      </c>
      <c r="AT64" s="15">
        <v>-0.24408344893951531</v>
      </c>
      <c r="AU64" s="15">
        <v>-0.60515531145357182</v>
      </c>
      <c r="AV64" s="15">
        <v>-0.46784187561031543</v>
      </c>
      <c r="AW64" s="9"/>
      <c r="AX64" s="9"/>
    </row>
    <row r="65" spans="1:51" s="17" customFormat="1" ht="15.5" x14ac:dyDescent="0.35">
      <c r="A65" s="17" t="s">
        <v>20</v>
      </c>
      <c r="B65" s="18">
        <v>5.0653068698800076E-2</v>
      </c>
      <c r="C65" s="18">
        <v>5.186241290612504E-3</v>
      </c>
      <c r="D65" s="18"/>
      <c r="E65" s="18">
        <v>0.83887756029225768</v>
      </c>
      <c r="F65" s="18"/>
      <c r="G65" s="18"/>
      <c r="I65" s="24">
        <f>AVERAGE(B66:G66)</f>
        <v>29.823895676055674</v>
      </c>
      <c r="J65" s="19">
        <v>0.1576316574372475</v>
      </c>
      <c r="K65" s="19">
        <v>6.694809266764426E-2</v>
      </c>
      <c r="L65" s="19">
        <v>0.21887602057457786</v>
      </c>
      <c r="O65" s="20"/>
      <c r="V65" s="55">
        <f>AVERAGE(J66:S66)</f>
        <v>14.781859022648987</v>
      </c>
      <c r="W65" s="21"/>
      <c r="X65" s="21"/>
      <c r="Y65" s="22" t="s">
        <v>20</v>
      </c>
      <c r="Z65" s="23">
        <v>3.5113847712590651E-3</v>
      </c>
      <c r="AA65" s="23">
        <v>0.5022289448658922</v>
      </c>
      <c r="AB65" s="23">
        <v>0.28557940082730238</v>
      </c>
      <c r="AC65" s="23"/>
      <c r="AD65" s="22"/>
      <c r="AE65" s="22"/>
      <c r="AF65" s="22"/>
      <c r="AH65" s="42">
        <f>AVERAGE(Z66:AF66)</f>
        <v>26.377324348815122</v>
      </c>
      <c r="AI65" s="22"/>
      <c r="AJ65" s="21" t="s">
        <v>20</v>
      </c>
      <c r="AK65" s="19">
        <v>4.4014888229353087E-2</v>
      </c>
      <c r="AL65" s="19">
        <v>2.2499226084888305E-2</v>
      </c>
      <c r="AM65" s="19">
        <v>0.41365971967353682</v>
      </c>
      <c r="AN65" s="19">
        <v>0.1576316574372475</v>
      </c>
      <c r="AO65" s="19">
        <v>3.0796863499076456E-6</v>
      </c>
      <c r="AP65" s="19">
        <v>1.7076635785237698E-3</v>
      </c>
      <c r="AQ65" s="19">
        <v>0.3783639646961941</v>
      </c>
      <c r="AR65" s="19">
        <v>6.694809266764426E-2</v>
      </c>
      <c r="AS65" s="19">
        <v>0.12503482785389147</v>
      </c>
      <c r="AT65" s="19">
        <v>5.9576730046208975E-2</v>
      </c>
      <c r="AU65" s="19">
        <v>0.36621295098046952</v>
      </c>
      <c r="AV65" s="19">
        <v>0.21887602057457786</v>
      </c>
      <c r="AW65" s="21"/>
      <c r="AX65" s="21"/>
      <c r="AY65" s="55">
        <f>AVERAGE(AK66:AV66)</f>
        <v>15.45440684590738</v>
      </c>
    </row>
    <row r="66" spans="1:51" s="25" customFormat="1" ht="15.5" x14ac:dyDescent="0.35">
      <c r="A66" s="24" t="s">
        <v>21</v>
      </c>
      <c r="B66" s="24">
        <v>5.0653068698800077</v>
      </c>
      <c r="C66" s="24">
        <v>0.51862412906125044</v>
      </c>
      <c r="D66" s="24"/>
      <c r="E66" s="24">
        <v>83.88775602922577</v>
      </c>
      <c r="F66" s="24"/>
      <c r="G66" s="24"/>
      <c r="H66" s="25">
        <f>MAX(B66:G66)</f>
        <v>83.88775602922577</v>
      </c>
      <c r="I66" s="29">
        <f>STDEV(B66:G66)</f>
        <v>46.875834160062936</v>
      </c>
      <c r="J66" s="24">
        <v>15.76316574372475</v>
      </c>
      <c r="K66" s="24">
        <v>6.6948092667644259</v>
      </c>
      <c r="L66" s="24">
        <v>21.887602057457787</v>
      </c>
      <c r="N66" s="26"/>
      <c r="O66" s="27"/>
      <c r="U66" s="25">
        <f>MAX(J66:S66)</f>
        <v>21.887602057457787</v>
      </c>
      <c r="V66" s="60">
        <f>STDEV(J66:S66)</f>
        <v>7.6437857345596338</v>
      </c>
      <c r="W66" s="26"/>
      <c r="X66" s="26"/>
      <c r="Y66" s="29" t="s">
        <v>21</v>
      </c>
      <c r="Z66" s="24">
        <v>0.35113847712590651</v>
      </c>
      <c r="AA66" s="24">
        <v>50.222894486589219</v>
      </c>
      <c r="AB66" s="24">
        <v>28.557940082730237</v>
      </c>
      <c r="AC66" s="24"/>
      <c r="AD66" s="28"/>
      <c r="AE66" s="29"/>
      <c r="AF66" s="29"/>
      <c r="AG66" s="25">
        <f>MAX(Z66:AF66)</f>
        <v>50.222894486589219</v>
      </c>
      <c r="AH66" s="29">
        <f>STDEV(Z66:AF66)</f>
        <v>25.007285450466398</v>
      </c>
      <c r="AI66" s="29"/>
      <c r="AJ66" s="26" t="s">
        <v>21</v>
      </c>
      <c r="AK66" s="24">
        <v>4.4014888229353089</v>
      </c>
      <c r="AL66" s="24">
        <v>2.2499226084888306</v>
      </c>
      <c r="AM66" s="24">
        <v>41.36597196735368</v>
      </c>
      <c r="AN66" s="24">
        <v>15.76316574372475</v>
      </c>
      <c r="AO66" s="24">
        <v>3.0796863499076455E-4</v>
      </c>
      <c r="AP66" s="24">
        <v>0.17076635785237698</v>
      </c>
      <c r="AQ66" s="24">
        <v>37.836396469619409</v>
      </c>
      <c r="AR66" s="24">
        <v>6.6948092667644259</v>
      </c>
      <c r="AS66" s="24">
        <v>12.503482785389147</v>
      </c>
      <c r="AT66" s="24">
        <v>5.9576730046208972</v>
      </c>
      <c r="AU66" s="24">
        <v>36.62129509804695</v>
      </c>
      <c r="AV66" s="24">
        <v>21.887602057457787</v>
      </c>
      <c r="AW66" s="26"/>
      <c r="AX66" s="26">
        <f>MAX(AK66:AV66)</f>
        <v>41.36597196735368</v>
      </c>
      <c r="AY66" s="60">
        <f>STDEV(AK66:AV66)</f>
        <v>15.393185780525435</v>
      </c>
    </row>
    <row r="67" spans="1:51" s="14" customFormat="1" x14ac:dyDescent="0.35">
      <c r="A67" s="14" t="s">
        <v>111</v>
      </c>
      <c r="B67" s="14">
        <v>0.11231627444248626</v>
      </c>
      <c r="C67" s="14">
        <v>0.61552900979206804</v>
      </c>
      <c r="E67" s="14">
        <v>4.639580282531951E-21</v>
      </c>
      <c r="G67" s="15"/>
      <c r="H67" s="14">
        <f>HLOOKUP(H66,B66:G67,2)</f>
        <v>4.639580282531951E-21</v>
      </c>
      <c r="I67" s="56">
        <f>I66*100/I65/100</f>
        <v>1.571754229200095</v>
      </c>
      <c r="J67" s="14">
        <v>1.2741373290653447E-3</v>
      </c>
      <c r="K67" s="14">
        <v>4.0599417068148715E-2</v>
      </c>
      <c r="L67" s="14">
        <v>1.105242202819277E-4</v>
      </c>
      <c r="M67"/>
      <c r="N67" s="9"/>
      <c r="O67" s="30"/>
      <c r="U67" s="14">
        <f>HLOOKUP(U66,J66:L67,2)</f>
        <v>1.105242202819277E-4</v>
      </c>
      <c r="V67" s="61">
        <f>V66*100/V65/100</f>
        <v>0.5171058472988892</v>
      </c>
      <c r="W67" s="15"/>
      <c r="X67" s="15"/>
      <c r="Y67" s="14" t="s">
        <v>111</v>
      </c>
      <c r="Z67" s="16">
        <v>0.67646816193707071</v>
      </c>
      <c r="AA67" s="16">
        <v>5.9336558841649936E-9</v>
      </c>
      <c r="AB67" s="16">
        <v>4.4912813891340119E-5</v>
      </c>
      <c r="AC67" s="16"/>
      <c r="AD67" s="43"/>
      <c r="AE67" s="16"/>
      <c r="AF67" s="16"/>
      <c r="AG67" s="14">
        <f>HLOOKUP(AG66,AA66:AF67,2)</f>
        <v>5.9336558841649936E-9</v>
      </c>
      <c r="AH67" s="56">
        <f>AH66*100/AH65/100</f>
        <v>0.94805997453603486</v>
      </c>
      <c r="AI67" s="43"/>
      <c r="AJ67" s="9" t="s">
        <v>111</v>
      </c>
      <c r="AK67" s="14">
        <v>0.1354994832779991</v>
      </c>
      <c r="AL67" s="14">
        <v>0.29344336342977662</v>
      </c>
      <c r="AM67" s="14">
        <v>2.719920506929691E-7</v>
      </c>
      <c r="AN67" s="14">
        <v>3.5655771743722596E-3</v>
      </c>
      <c r="AO67" s="14">
        <v>0.99014863795160379</v>
      </c>
      <c r="AP67" s="14">
        <v>0.77340920122113954</v>
      </c>
      <c r="AQ67" s="14">
        <v>1.2215824137924234E-6</v>
      </c>
      <c r="AR67" s="14">
        <v>6.4004660177223255E-2</v>
      </c>
      <c r="AS67" s="14">
        <v>1.012452426099723E-2</v>
      </c>
      <c r="AT67" s="14">
        <v>8.4328522616885185E-2</v>
      </c>
      <c r="AU67" s="14">
        <v>2.0116459330882697E-6</v>
      </c>
      <c r="AV67" s="14">
        <v>4.7008983484085398E-4</v>
      </c>
      <c r="AW67" s="15"/>
      <c r="AX67" s="14">
        <f>HLOOKUP(AX66,AK66:AV67,2)</f>
        <v>4.7008983484085398E-4</v>
      </c>
      <c r="AY67" s="61">
        <f>AY66*100/AY65/100</f>
        <v>0.99603860141690537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147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148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38</v>
      </c>
      <c r="C72">
        <v>39</v>
      </c>
      <c r="E72">
        <v>49</v>
      </c>
      <c r="J72" s="9">
        <v>51</v>
      </c>
      <c r="K72" s="9">
        <v>50</v>
      </c>
      <c r="L72" s="9">
        <v>51</v>
      </c>
      <c r="N72" s="9"/>
      <c r="V72" s="9"/>
      <c r="W72" s="9"/>
      <c r="X72" s="9"/>
      <c r="Y72" s="31" t="s">
        <v>32</v>
      </c>
      <c r="Z72" s="11">
        <v>39</v>
      </c>
      <c r="AA72" s="11">
        <v>49</v>
      </c>
      <c r="AB72" s="11">
        <v>50</v>
      </c>
      <c r="AC72" s="11"/>
      <c r="AD72" s="9"/>
      <c r="AE72" s="9"/>
      <c r="AF72" s="9"/>
      <c r="AH72" s="11"/>
      <c r="AI72" s="11"/>
      <c r="AJ72" s="33" t="s">
        <v>32</v>
      </c>
      <c r="AK72" s="9">
        <v>51</v>
      </c>
      <c r="AL72" s="9">
        <v>50</v>
      </c>
      <c r="AM72" s="9">
        <v>51</v>
      </c>
      <c r="AN72" s="9">
        <v>51</v>
      </c>
      <c r="AO72" s="9">
        <v>50</v>
      </c>
      <c r="AP72" s="9">
        <v>49</v>
      </c>
      <c r="AQ72" s="9">
        <v>50</v>
      </c>
      <c r="AR72" s="9">
        <v>50</v>
      </c>
      <c r="AS72" s="9">
        <v>51</v>
      </c>
      <c r="AT72" s="9">
        <v>50</v>
      </c>
      <c r="AU72" s="9">
        <v>51</v>
      </c>
      <c r="AV72" s="9">
        <v>51</v>
      </c>
      <c r="AW72" s="9"/>
      <c r="AX72" s="9"/>
    </row>
    <row r="73" spans="1:51" ht="15.5" x14ac:dyDescent="0.35">
      <c r="A73" s="30" t="s">
        <v>33</v>
      </c>
      <c r="B73">
        <v>18</v>
      </c>
      <c r="C73">
        <v>21</v>
      </c>
      <c r="E73">
        <v>35</v>
      </c>
      <c r="I73" s="24">
        <f>AVERAGE(B74:G74)</f>
        <v>57.547715442452294</v>
      </c>
      <c r="J73" s="9">
        <v>24</v>
      </c>
      <c r="K73" s="9">
        <v>23</v>
      </c>
      <c r="L73" s="9">
        <v>21</v>
      </c>
      <c r="N73" s="9"/>
      <c r="V73" s="55">
        <f>AVERAGE(J74:S74)</f>
        <v>44.745098039215691</v>
      </c>
      <c r="W73" s="9"/>
      <c r="X73" s="9"/>
      <c r="Y73" s="31" t="s">
        <v>33</v>
      </c>
      <c r="Z73" s="11">
        <v>22</v>
      </c>
      <c r="AA73" s="11">
        <v>30</v>
      </c>
      <c r="AB73" s="11">
        <v>34</v>
      </c>
      <c r="AC73" s="11"/>
      <c r="AD73" s="9"/>
      <c r="AE73" s="9"/>
      <c r="AF73" s="9"/>
      <c r="AH73" s="42">
        <f>AVERAGE(Z74:AF74)</f>
        <v>61.878248735391594</v>
      </c>
      <c r="AI73" s="11"/>
      <c r="AJ73" s="33" t="s">
        <v>33</v>
      </c>
      <c r="AK73" s="9">
        <v>21</v>
      </c>
      <c r="AL73" s="9">
        <v>21</v>
      </c>
      <c r="AM73" s="9">
        <v>22</v>
      </c>
      <c r="AN73" s="9">
        <v>24</v>
      </c>
      <c r="AO73" s="9">
        <v>26</v>
      </c>
      <c r="AP73" s="9">
        <v>20</v>
      </c>
      <c r="AQ73" s="9">
        <v>27</v>
      </c>
      <c r="AR73" s="9">
        <v>23</v>
      </c>
      <c r="AS73" s="9">
        <v>18</v>
      </c>
      <c r="AT73" s="9">
        <v>24</v>
      </c>
      <c r="AU73" s="9">
        <v>23</v>
      </c>
      <c r="AV73" s="9">
        <v>21</v>
      </c>
      <c r="AW73" s="9"/>
      <c r="AX73" s="9"/>
      <c r="AY73" s="55">
        <f>AVERAGE(AK74:AV74)</f>
        <v>44.646458583433372</v>
      </c>
    </row>
    <row r="74" spans="1:51" s="24" customFormat="1" ht="15.5" x14ac:dyDescent="0.35">
      <c r="A74" s="34" t="s">
        <v>34</v>
      </c>
      <c r="B74" s="24">
        <v>47.368421052631582</v>
      </c>
      <c r="C74" s="24">
        <v>53.846153846153847</v>
      </c>
      <c r="E74" s="24">
        <v>71.428571428571431</v>
      </c>
      <c r="H74" s="25">
        <f>MAX(B74:G74)</f>
        <v>71.428571428571431</v>
      </c>
      <c r="I74" s="29">
        <f>STDEV(B74:G74)</f>
        <v>12.449854525921285</v>
      </c>
      <c r="J74" s="24">
        <v>47.058823529411768</v>
      </c>
      <c r="K74" s="24">
        <v>46</v>
      </c>
      <c r="L74" s="24">
        <v>41.176470588235297</v>
      </c>
      <c r="U74" s="25">
        <f>MAX(J74:S74)</f>
        <v>47.058823529411768</v>
      </c>
      <c r="V74" s="60">
        <f>STDEV(J74:S74)</f>
        <v>3.135538746296576</v>
      </c>
      <c r="Y74" s="34" t="s">
        <v>34</v>
      </c>
      <c r="Z74" s="24">
        <v>56.410256410256409</v>
      </c>
      <c r="AA74" s="24">
        <v>61.224489795918366</v>
      </c>
      <c r="AB74" s="24">
        <v>68</v>
      </c>
      <c r="AG74" s="25">
        <f>MAX(Z74:AF74)</f>
        <v>68</v>
      </c>
      <c r="AH74" s="29">
        <f>STDEV(Z74:AF74)</f>
        <v>5.8224642276450727</v>
      </c>
      <c r="AJ74" s="34" t="s">
        <v>34</v>
      </c>
      <c r="AK74" s="24">
        <v>41.176470588235297</v>
      </c>
      <c r="AL74" s="24">
        <v>42</v>
      </c>
      <c r="AM74" s="24">
        <v>43.137254901960787</v>
      </c>
      <c r="AN74" s="24">
        <v>47.058823529411768</v>
      </c>
      <c r="AO74" s="24">
        <v>52</v>
      </c>
      <c r="AP74" s="24">
        <v>40.816326530612244</v>
      </c>
      <c r="AQ74" s="24">
        <v>54</v>
      </c>
      <c r="AR74" s="24">
        <v>46</v>
      </c>
      <c r="AS74" s="24">
        <v>35.294117647058826</v>
      </c>
      <c r="AT74" s="24">
        <v>48</v>
      </c>
      <c r="AU74" s="24">
        <v>45.098039215686278</v>
      </c>
      <c r="AV74" s="24">
        <v>41.176470588235297</v>
      </c>
      <c r="AX74" s="26">
        <f>MAX(AK74:AV74)</f>
        <v>54</v>
      </c>
      <c r="AY74" s="60">
        <f>STDEV(AK74:AV74)</f>
        <v>5.1888369443666269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>n.s.</v>
      </c>
      <c r="D75" s="52"/>
      <c r="E75" s="52" t="str">
        <f>IF(E74&lt;(50+(1.654*50)/SQRT(E72)),"n.s.","")</f>
        <v/>
      </c>
      <c r="H75" s="14" t="str">
        <f>HLOOKUP(H74,B74:G75,2)</f>
        <v/>
      </c>
      <c r="I75" s="56">
        <f>I74*100/I73/100</f>
        <v>0.21633968316902411</v>
      </c>
      <c r="J75" s="52" t="s">
        <v>125</v>
      </c>
      <c r="K75" s="52" t="s">
        <v>125</v>
      </c>
      <c r="L75" s="52" t="s">
        <v>125</v>
      </c>
      <c r="N75" s="9"/>
      <c r="U75" s="14" t="str">
        <f>HLOOKUP(U74,J74:L75,2)</f>
        <v>n.s.</v>
      </c>
      <c r="V75" s="61">
        <f>V74*100/V73/100</f>
        <v>7.0075581096023395E-2</v>
      </c>
      <c r="Y75" t="s">
        <v>118</v>
      </c>
      <c r="Z75" s="52" t="str">
        <f>IF(Z74&lt;(50+(1.654*50)/SQRT(Z72)),"n.s.","")</f>
        <v>n.s.</v>
      </c>
      <c r="AA75" s="52" t="str">
        <f>IF(AA74&lt;(50+(1.654*50)/SQRT(AA72)),"n.s.","")</f>
        <v>n.s.</v>
      </c>
      <c r="AB75" s="52" t="str">
        <f>IF(AB74&lt;(50+(1.654*50)/SQRT(AB72)),"n.s.","")</f>
        <v/>
      </c>
      <c r="AG75" s="14" t="str">
        <f>HLOOKUP(AG74,Z74:AF75,2)</f>
        <v/>
      </c>
      <c r="AH75" s="56">
        <f>AH74*100/AH73/100</f>
        <v>9.4095491495622824E-2</v>
      </c>
      <c r="AJ75" s="11"/>
      <c r="AK75" s="52" t="s">
        <v>125</v>
      </c>
      <c r="AL75" s="52" t="s">
        <v>125</v>
      </c>
      <c r="AM75" s="52" t="s">
        <v>125</v>
      </c>
      <c r="AN75" s="52" t="s">
        <v>125</v>
      </c>
      <c r="AO75" s="52" t="s">
        <v>125</v>
      </c>
      <c r="AP75" s="52" t="s">
        <v>125</v>
      </c>
      <c r="AQ75" s="52" t="s">
        <v>125</v>
      </c>
      <c r="AR75" s="52" t="s">
        <v>125</v>
      </c>
      <c r="AS75" s="52" t="s">
        <v>125</v>
      </c>
      <c r="AT75" s="52" t="s">
        <v>125</v>
      </c>
      <c r="AU75" s="52" t="s">
        <v>125</v>
      </c>
      <c r="AV75" s="52" t="s">
        <v>125</v>
      </c>
      <c r="AW75" s="9"/>
      <c r="AX75" s="14" t="str">
        <f>HLOOKUP(AX74,AK74:AV75,2)</f>
        <v>n.s.</v>
      </c>
      <c r="AY75" s="61">
        <f>AY74*100/AY73/100</f>
        <v>0.11622057177659351</v>
      </c>
    </row>
    <row r="76" spans="1:51" ht="15.5" x14ac:dyDescent="0.35">
      <c r="J76" s="24">
        <v>52.941176470588232</v>
      </c>
      <c r="K76" s="24">
        <v>54</v>
      </c>
      <c r="L76" s="24">
        <v>58.823529411764703</v>
      </c>
      <c r="N76" s="9"/>
      <c r="T76" s="49"/>
      <c r="U76" s="47">
        <f>MAX(J76:S76)</f>
        <v>58.823529411764703</v>
      </c>
      <c r="V76" s="57">
        <f>AVERAGE(J76:S76)</f>
        <v>55.254901960784309</v>
      </c>
      <c r="AJ76" s="34" t="s">
        <v>127</v>
      </c>
      <c r="AK76" s="24">
        <v>58.823529411764703</v>
      </c>
      <c r="AL76" s="24">
        <v>58</v>
      </c>
      <c r="AM76" s="24">
        <v>56.862745098039213</v>
      </c>
      <c r="AN76" s="24">
        <v>52.941176470588232</v>
      </c>
      <c r="AO76" s="24">
        <v>48</v>
      </c>
      <c r="AP76" s="24">
        <v>59.183673469387756</v>
      </c>
      <c r="AQ76" s="24">
        <v>46</v>
      </c>
      <c r="AR76" s="24">
        <v>54</v>
      </c>
      <c r="AS76" s="24">
        <v>64.705882352941174</v>
      </c>
      <c r="AT76" s="24">
        <v>52</v>
      </c>
      <c r="AU76" s="24">
        <v>54.901960784313722</v>
      </c>
      <c r="AV76" s="24">
        <v>58.823529411764703</v>
      </c>
      <c r="AW76" s="9"/>
      <c r="AX76" s="47">
        <f>MAX(AK76:AV76)</f>
        <v>64.705882352941174</v>
      </c>
      <c r="AY76" s="57">
        <f>AVERAGE(AK76:AV76)</f>
        <v>55.353541416566628</v>
      </c>
    </row>
    <row r="77" spans="1:51" x14ac:dyDescent="0.35">
      <c r="J77" t="s">
        <v>125</v>
      </c>
      <c r="K77" t="s">
        <v>125</v>
      </c>
      <c r="L77" t="s">
        <v>125</v>
      </c>
      <c r="N77" s="9"/>
      <c r="T77" s="49"/>
      <c r="U77" s="48" t="str">
        <f>HLOOKUP(U76,J76:L77,2)</f>
        <v>n.s.</v>
      </c>
      <c r="V77" s="65">
        <f>STDEV(J76:S76)</f>
        <v>3.135538746296576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126</v>
      </c>
      <c r="AT77" t="s">
        <v>125</v>
      </c>
      <c r="AU77" t="s">
        <v>125</v>
      </c>
      <c r="AV77" t="s">
        <v>125</v>
      </c>
      <c r="AW77" s="9"/>
      <c r="AX77" s="48" t="str">
        <f>HLOOKUP(AX76,AK76:AV77,2)</f>
        <v/>
      </c>
      <c r="AY77" s="65">
        <f>STDEV(AK76:AV76)</f>
        <v>5.1888369443665852</v>
      </c>
    </row>
    <row r="78" spans="1:51" x14ac:dyDescent="0.35">
      <c r="N78" s="9"/>
      <c r="O78" s="10"/>
      <c r="T78" s="49"/>
      <c r="U78" s="49"/>
      <c r="V78" s="66">
        <f>V77*100/V76/100</f>
        <v>5.6746797750576797E-2</v>
      </c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49"/>
      <c r="AY78" s="66">
        <f>AY77*100/AY76/100</f>
        <v>9.3739927230990699E-2</v>
      </c>
    </row>
  </sheetData>
  <conditionalFormatting sqref="A9:G9 A17:G17 W17:AF17 W9:X9 AZ9:XFD9 AZ17:XFD17 AI9 AI17 AB9:AF9">
    <cfRule type="dataBar" priority="4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{7370C5EF-231E-439A-920A-C849DFCBD32A}</x14:id>
        </ext>
      </extLst>
    </cfRule>
  </conditionalFormatting>
  <conditionalFormatting sqref="A28:G28 A36:G36 W36:AF36 W28:X28 AZ28:XFD28 AZ36:XFD36 AI28 AI36 Z28:AF28">
    <cfRule type="dataBar" priority="4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{4504DE36-A50D-4F34-AC82-4CF18D7925F4}</x14:id>
        </ext>
      </extLst>
    </cfRule>
  </conditionalFormatting>
  <conditionalFormatting sqref="A47:G47 A55:G55 W55:AF55 W47:X47 AZ47:XFD47 AZ55:XFD55 AI47 AI55 Z47:AF47">
    <cfRule type="dataBar" priority="4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{E3E123C1-34F5-4357-BEEE-F055233E3511}</x14:id>
        </ext>
      </extLst>
    </cfRule>
  </conditionalFormatting>
  <conditionalFormatting sqref="A66:G66 A74:G74 W74:AF74 W66:X66 AZ66:XFD66 AZ74:XFD74 AI66 AI74 Z66:AF66">
    <cfRule type="dataBar" priority="4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{5BC879E3-D04A-4A07-B733-8A1C25E7EB8C}</x14:id>
        </ext>
      </extLst>
    </cfRule>
  </conditionalFormatting>
  <conditionalFormatting sqref="B10">
    <cfRule type="cellIs" dxfId="1313" priority="444" operator="greaterThan">
      <formula>0.05</formula>
    </cfRule>
  </conditionalFormatting>
  <conditionalFormatting sqref="Y9">
    <cfRule type="dataBar" priority="4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{96BBC776-4DF8-4EA5-8646-51134BF1ECB6}</x14:id>
        </ext>
      </extLst>
    </cfRule>
  </conditionalFormatting>
  <conditionalFormatting sqref="Y28">
    <cfRule type="dataBar" priority="4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{1078F59B-3368-4336-807D-1481A49C6553}</x14:id>
        </ext>
      </extLst>
    </cfRule>
  </conditionalFormatting>
  <conditionalFormatting sqref="Y47">
    <cfRule type="dataBar" priority="4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{51C25CC8-A620-451B-8D1C-D1EB0D6EC0BE}</x14:id>
        </ext>
      </extLst>
    </cfRule>
  </conditionalFormatting>
  <conditionalFormatting sqref="Y66">
    <cfRule type="dataBar" priority="4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{354399C3-5307-4421-9C14-C5AE3117017C}</x14:id>
        </ext>
      </extLst>
    </cfRule>
  </conditionalFormatting>
  <conditionalFormatting sqref="Z10:AA10">
    <cfRule type="cellIs" dxfId="1312" priority="436" operator="greaterThan">
      <formula>0.05</formula>
    </cfRule>
  </conditionalFormatting>
  <conditionalFormatting sqref="A29:G29 W29:AF29 AI29 AZ29:XFD29">
    <cfRule type="cellIs" dxfId="1311" priority="433" operator="greaterThan">
      <formula>0.05</formula>
    </cfRule>
  </conditionalFormatting>
  <conditionalFormatting sqref="A48:G48 W48:AF48 AI48 AZ48:XFD48">
    <cfRule type="cellIs" dxfId="1310" priority="427" operator="greaterThan">
      <formula>0.05</formula>
    </cfRule>
  </conditionalFormatting>
  <conditionalFormatting sqref="A67:G67 AI67 W67:AF67 AZ67:XFD67">
    <cfRule type="cellIs" dxfId="1309" priority="424" operator="greaterThan">
      <formula>0.05</formula>
    </cfRule>
  </conditionalFormatting>
  <conditionalFormatting sqref="I17">
    <cfRule type="dataBar" priority="2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{9838D2D7-F6A5-4CD6-B3FE-9FD1D84F8AC3}</x14:id>
        </ext>
      </extLst>
    </cfRule>
  </conditionalFormatting>
  <conditionalFormatting sqref="I36 I28">
    <cfRule type="dataBar" priority="2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{48E28C27-93CF-44CC-A3E6-49D0A6DB74F3}</x14:id>
        </ext>
      </extLst>
    </cfRule>
  </conditionalFormatting>
  <conditionalFormatting sqref="I9">
    <cfRule type="dataBar" priority="2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{A9B5D404-B45D-417C-B21D-5874051DFFA3}</x14:id>
        </ext>
      </extLst>
    </cfRule>
  </conditionalFormatting>
  <conditionalFormatting sqref="I47">
    <cfRule type="dataBar" priority="2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{B05001A9-CCCA-4E1A-B05C-F4063FB1127C}</x14:id>
        </ext>
      </extLst>
    </cfRule>
  </conditionalFormatting>
  <conditionalFormatting sqref="I55">
    <cfRule type="dataBar" priority="2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{71F91E43-0A1B-4FC9-A7A9-6EBD72FDAAD9}</x14:id>
        </ext>
      </extLst>
    </cfRule>
  </conditionalFormatting>
  <conditionalFormatting sqref="I66">
    <cfRule type="dataBar" priority="2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{D58C3A38-78ED-47E4-8B00-ADC02E6C7FD7}</x14:id>
        </ext>
      </extLst>
    </cfRule>
  </conditionalFormatting>
  <conditionalFormatting sqref="I74">
    <cfRule type="dataBar" priority="2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{DCF9D461-B0AC-4ED1-9F6E-B0783DE59737}</x14:id>
        </ext>
      </extLst>
    </cfRule>
  </conditionalFormatting>
  <conditionalFormatting sqref="AH14">
    <cfRule type="cellIs" dxfId="1308" priority="242" operator="greaterThan">
      <formula>0.94999</formula>
    </cfRule>
    <cfRule type="cellIs" dxfId="1307" priority="243" operator="greaterThan">
      <formula>0.66999</formula>
    </cfRule>
    <cfRule type="cellIs" dxfId="1306" priority="244" operator="greaterThan">
      <formula>66.999</formula>
    </cfRule>
    <cfRule type="cellIs" dxfId="1305" priority="245" operator="greaterThan">
      <formula>",94999"</formula>
    </cfRule>
    <cfRule type="cellIs" dxfId="1304" priority="246" operator="greaterThan">
      <formula>",66999"</formula>
    </cfRule>
  </conditionalFormatting>
  <conditionalFormatting sqref="AH33">
    <cfRule type="cellIs" dxfId="1303" priority="237" operator="greaterThan">
      <formula>0.94999</formula>
    </cfRule>
    <cfRule type="cellIs" dxfId="1302" priority="238" operator="greaterThan">
      <formula>0.66999</formula>
    </cfRule>
    <cfRule type="cellIs" dxfId="1301" priority="239" operator="greaterThan">
      <formula>66.999</formula>
    </cfRule>
    <cfRule type="cellIs" dxfId="1300" priority="240" operator="greaterThan">
      <formula>",94999"</formula>
    </cfRule>
    <cfRule type="cellIs" dxfId="1299" priority="241" operator="greaterThan">
      <formula>",66999"</formula>
    </cfRule>
  </conditionalFormatting>
  <conditionalFormatting sqref="AH36 AH28">
    <cfRule type="dataBar" priority="2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{5AE14DAE-191A-4D90-B085-A1B6D0EAFF2D}</x14:id>
        </ext>
      </extLst>
    </cfRule>
  </conditionalFormatting>
  <conditionalFormatting sqref="AH52">
    <cfRule type="cellIs" dxfId="1298" priority="231" operator="greaterThan">
      <formula>0.94999</formula>
    </cfRule>
    <cfRule type="cellIs" dxfId="1297" priority="232" operator="greaterThan">
      <formula>0.66999</formula>
    </cfRule>
    <cfRule type="cellIs" dxfId="1296" priority="233" operator="greaterThan">
      <formula>66.999</formula>
    </cfRule>
    <cfRule type="cellIs" dxfId="1295" priority="234" operator="greaterThan">
      <formula>",94999"</formula>
    </cfRule>
    <cfRule type="cellIs" dxfId="1294" priority="235" operator="greaterThan">
      <formula>",66999"</formula>
    </cfRule>
  </conditionalFormatting>
  <conditionalFormatting sqref="AH71">
    <cfRule type="cellIs" dxfId="1293" priority="226" operator="greaterThan">
      <formula>0.94999</formula>
    </cfRule>
    <cfRule type="cellIs" dxfId="1292" priority="227" operator="greaterThan">
      <formula>0.66999</formula>
    </cfRule>
    <cfRule type="cellIs" dxfId="1291" priority="228" operator="greaterThan">
      <formula>66.999</formula>
    </cfRule>
    <cfRule type="cellIs" dxfId="1290" priority="229" operator="greaterThan">
      <formula>",94999"</formula>
    </cfRule>
    <cfRule type="cellIs" dxfId="1289" priority="230" operator="greaterThan">
      <formula>",66999"</formula>
    </cfRule>
  </conditionalFormatting>
  <conditionalFormatting sqref="AH47">
    <cfRule type="dataBar" priority="2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{E1AC5593-85D7-4546-A916-250235DE04C4}</x14:id>
        </ext>
      </extLst>
    </cfRule>
  </conditionalFormatting>
  <conditionalFormatting sqref="AH66">
    <cfRule type="dataBar" priority="2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{752FD7CC-CF3C-4983-8942-6DFDBCBF4780}</x14:id>
        </ext>
      </extLst>
    </cfRule>
  </conditionalFormatting>
  <conditionalFormatting sqref="AH55">
    <cfRule type="dataBar" priority="2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{824F6229-CA19-45B5-B0BB-C82CA524A85E}</x14:id>
        </ext>
      </extLst>
    </cfRule>
  </conditionalFormatting>
  <conditionalFormatting sqref="AH74">
    <cfRule type="dataBar" priority="2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{04C39C74-F9CB-4FB5-BC8B-03AC97FA5E63}</x14:id>
        </ext>
      </extLst>
    </cfRule>
  </conditionalFormatting>
  <conditionalFormatting sqref="AH17">
    <cfRule type="dataBar" priority="2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{A05E1E95-C443-4A19-83AE-3AE95FF64FB4}</x14:id>
        </ext>
      </extLst>
    </cfRule>
  </conditionalFormatting>
  <conditionalFormatting sqref="AH9">
    <cfRule type="dataBar" priority="2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{70369D7F-3A41-4BB7-BB5A-319FAA3359B5}</x14:id>
        </ext>
      </extLst>
    </cfRule>
  </conditionalFormatting>
  <conditionalFormatting sqref="H17 H9">
    <cfRule type="dataBar" priority="2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{54F28812-4C3F-43DF-9AD2-A503FD45F07D}</x14:id>
        </ext>
      </extLst>
    </cfRule>
  </conditionalFormatting>
  <conditionalFormatting sqref="H28">
    <cfRule type="dataBar" priority="2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{6EB47A6D-E8BD-4018-BE16-B2579EAEE634}</x14:id>
        </ext>
      </extLst>
    </cfRule>
  </conditionalFormatting>
  <conditionalFormatting sqref="H36">
    <cfRule type="dataBar" priority="2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{495E4EDC-5F24-464C-8CA3-9FDF637D411A}</x14:id>
        </ext>
      </extLst>
    </cfRule>
  </conditionalFormatting>
  <conditionalFormatting sqref="H10">
    <cfRule type="cellIs" dxfId="1288" priority="216" operator="greaterThan">
      <formula>0.05</formula>
    </cfRule>
  </conditionalFormatting>
  <conditionalFormatting sqref="H29">
    <cfRule type="cellIs" dxfId="1287" priority="215" operator="greaterThan">
      <formula>0.05</formula>
    </cfRule>
  </conditionalFormatting>
  <conditionalFormatting sqref="H47">
    <cfRule type="dataBar" priority="2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{6D14531E-32BB-4983-83B6-5A1C4FFBD7D2}</x14:id>
        </ext>
      </extLst>
    </cfRule>
  </conditionalFormatting>
  <conditionalFormatting sqref="H55">
    <cfRule type="dataBar" priority="2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{756C24C7-44D0-4C0B-9466-ECC5E19785AE}</x14:id>
        </ext>
      </extLst>
    </cfRule>
  </conditionalFormatting>
  <conditionalFormatting sqref="H48">
    <cfRule type="cellIs" dxfId="1286" priority="212" operator="greaterThan">
      <formula>0.05</formula>
    </cfRule>
  </conditionalFormatting>
  <conditionalFormatting sqref="H66">
    <cfRule type="dataBar" priority="2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{434DC07C-205E-4F51-B475-C6899B583FD6}</x14:id>
        </ext>
      </extLst>
    </cfRule>
  </conditionalFormatting>
  <conditionalFormatting sqref="H74">
    <cfRule type="dataBar" priority="2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{7502CC6D-8C3E-47A8-878B-CAB62F5399DD}</x14:id>
        </ext>
      </extLst>
    </cfRule>
  </conditionalFormatting>
  <conditionalFormatting sqref="H67">
    <cfRule type="cellIs" dxfId="1285" priority="209" operator="greaterThan">
      <formula>0.05</formula>
    </cfRule>
  </conditionalFormatting>
  <conditionalFormatting sqref="H56">
    <cfRule type="cellIs" dxfId="1284" priority="208" operator="greaterThan">
      <formula>0.05</formula>
    </cfRule>
  </conditionalFormatting>
  <conditionalFormatting sqref="H37">
    <cfRule type="cellIs" dxfId="1283" priority="207" operator="greaterThan">
      <formula>0.05</formula>
    </cfRule>
  </conditionalFormatting>
  <conditionalFormatting sqref="H18">
    <cfRule type="cellIs" dxfId="1282" priority="206" operator="greaterThan">
      <formula>0.05</formula>
    </cfRule>
  </conditionalFormatting>
  <conditionalFormatting sqref="H75">
    <cfRule type="cellIs" dxfId="1281" priority="205" operator="greaterThan">
      <formula>0.05</formula>
    </cfRule>
  </conditionalFormatting>
  <conditionalFormatting sqref="H7">
    <cfRule type="dataBar" priority="2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{2EF5C6B5-1D1E-4EC0-AF79-A232D16B1956}</x14:id>
        </ext>
      </extLst>
    </cfRule>
  </conditionalFormatting>
  <conditionalFormatting sqref="H26">
    <cfRule type="dataBar" priority="2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{32961621-4217-4F41-9055-4B961E02DC57}</x14:id>
        </ext>
      </extLst>
    </cfRule>
  </conditionalFormatting>
  <conditionalFormatting sqref="H45">
    <cfRule type="dataBar" priority="2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{F39E3A82-3287-4B58-9262-818280A6762B}</x14:id>
        </ext>
      </extLst>
    </cfRule>
  </conditionalFormatting>
  <conditionalFormatting sqref="H64">
    <cfRule type="dataBar" priority="2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{8E7742CF-FAEF-43EE-85AD-2FFAE3EA82CA}</x14:id>
        </ext>
      </extLst>
    </cfRule>
  </conditionalFormatting>
  <conditionalFormatting sqref="AG28">
    <cfRule type="dataBar" priority="2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{68BCFF77-79A8-489F-8635-26BCECD5BD8C}</x14:id>
        </ext>
      </extLst>
    </cfRule>
  </conditionalFormatting>
  <conditionalFormatting sqref="AG17">
    <cfRule type="dataBar" priority="1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{0EBCF8E2-C38A-497E-96C0-554727BC653D}</x14:id>
        </ext>
      </extLst>
    </cfRule>
  </conditionalFormatting>
  <conditionalFormatting sqref="AG36">
    <cfRule type="dataBar" priority="1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{6014602E-395C-477A-BACF-EC05122BA260}</x14:id>
        </ext>
      </extLst>
    </cfRule>
  </conditionalFormatting>
  <conditionalFormatting sqref="AG47">
    <cfRule type="dataBar" priority="1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{62C139E2-87B0-4CD7-9D80-34EBA18E2A5B}</x14:id>
        </ext>
      </extLst>
    </cfRule>
  </conditionalFormatting>
  <conditionalFormatting sqref="AG55">
    <cfRule type="dataBar" priority="1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{C823AC3A-B8CC-4F32-B194-7597AC5EBDA9}</x14:id>
        </ext>
      </extLst>
    </cfRule>
  </conditionalFormatting>
  <conditionalFormatting sqref="AG66">
    <cfRule type="dataBar" priority="1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{3562FCF3-C0B4-470D-97BF-D86FB072FAE8}</x14:id>
        </ext>
      </extLst>
    </cfRule>
  </conditionalFormatting>
  <conditionalFormatting sqref="AG74">
    <cfRule type="dataBar" priority="1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{A26A7DD4-C31C-4EF2-A94C-9127D51F9BB0}</x14:id>
        </ext>
      </extLst>
    </cfRule>
  </conditionalFormatting>
  <conditionalFormatting sqref="AG10">
    <cfRule type="cellIs" dxfId="1280" priority="193" operator="greaterThan">
      <formula>0.05</formula>
    </cfRule>
  </conditionalFormatting>
  <conditionalFormatting sqref="AG9">
    <cfRule type="dataBar" priority="1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{968A86C7-681F-4906-A034-76A0132C9664}</x14:id>
        </ext>
      </extLst>
    </cfRule>
  </conditionalFormatting>
  <conditionalFormatting sqref="AG29">
    <cfRule type="cellIs" dxfId="1279" priority="191" operator="greaterThan">
      <formula>0.05</formula>
    </cfRule>
  </conditionalFormatting>
  <conditionalFormatting sqref="AG67">
    <cfRule type="cellIs" dxfId="1278" priority="190" operator="greaterThan">
      <formula>0.05</formula>
    </cfRule>
  </conditionalFormatting>
  <conditionalFormatting sqref="AG48">
    <cfRule type="cellIs" dxfId="1277" priority="189" operator="greaterThan">
      <formula>0.05</formula>
    </cfRule>
  </conditionalFormatting>
  <conditionalFormatting sqref="AG18">
    <cfRule type="cellIs" dxfId="1276" priority="188" operator="greaterThan">
      <formula>0.05</formula>
    </cfRule>
  </conditionalFormatting>
  <conditionalFormatting sqref="AG37">
    <cfRule type="cellIs" dxfId="1275" priority="187" operator="greaterThan">
      <formula>0.05</formula>
    </cfRule>
  </conditionalFormatting>
  <conditionalFormatting sqref="AG56">
    <cfRule type="cellIs" dxfId="1274" priority="186" operator="greaterThan">
      <formula>0.05</formula>
    </cfRule>
  </conditionalFormatting>
  <conditionalFormatting sqref="AG75">
    <cfRule type="cellIs" dxfId="1273" priority="185" operator="greaterThan">
      <formula>0.05</formula>
    </cfRule>
  </conditionalFormatting>
  <conditionalFormatting sqref="AG45">
    <cfRule type="dataBar" priority="1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{F4544312-AD6C-4182-A0E8-63E2EEF5E720}</x14:id>
        </ext>
      </extLst>
    </cfRule>
  </conditionalFormatting>
  <conditionalFormatting sqref="AG26">
    <cfRule type="dataBar" priority="1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{28D5E3DF-9426-420A-B31B-F4D34A04ACA0}</x14:id>
        </ext>
      </extLst>
    </cfRule>
  </conditionalFormatting>
  <conditionalFormatting sqref="AG7">
    <cfRule type="dataBar" priority="1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{009329D4-C75B-4539-8478-4057EDBDAECB}</x14:id>
        </ext>
      </extLst>
    </cfRule>
  </conditionalFormatting>
  <conditionalFormatting sqref="AG64">
    <cfRule type="dataBar" priority="1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{E7B77417-AD63-4055-AF42-8FCCFE2BD6F7}</x14:id>
        </ext>
      </extLst>
    </cfRule>
  </conditionalFormatting>
  <conditionalFormatting sqref="J74:S74 J66:S66">
    <cfRule type="dataBar" priority="1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{E027C9E3-2BEE-4783-9362-3F97C821DFF1}</x14:id>
        </ext>
      </extLst>
    </cfRule>
  </conditionalFormatting>
  <conditionalFormatting sqref="J67:L67">
    <cfRule type="cellIs" dxfId="1272" priority="179" operator="greaterThan">
      <formula>0.05</formula>
    </cfRule>
  </conditionalFormatting>
  <conditionalFormatting sqref="J76:L76">
    <cfRule type="dataBar" priority="17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{A509259C-6C39-4736-B4A4-267E3789EB8C}</x14:id>
        </ext>
      </extLst>
    </cfRule>
  </conditionalFormatting>
  <conditionalFormatting sqref="J64:L64">
    <cfRule type="cellIs" dxfId="1271" priority="177" operator="lessThan">
      <formula>0</formula>
    </cfRule>
  </conditionalFormatting>
  <conditionalFormatting sqref="T66 T74">
    <cfRule type="dataBar" priority="1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{5ACFF57F-8079-4E5F-B6BB-FB575B054A33}</x14:id>
        </ext>
      </extLst>
    </cfRule>
  </conditionalFormatting>
  <conditionalFormatting sqref="U66 U74">
    <cfRule type="dataBar" priority="1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{6A75EDBA-22A9-4384-97E2-6BB2A929A95D}</x14:id>
        </ext>
      </extLst>
    </cfRule>
  </conditionalFormatting>
  <conditionalFormatting sqref="U67">
    <cfRule type="cellIs" dxfId="1270" priority="166" operator="greaterThan">
      <formula>0.05</formula>
    </cfRule>
  </conditionalFormatting>
  <conditionalFormatting sqref="U75">
    <cfRule type="cellIs" dxfId="1269" priority="165" operator="greaterThan">
      <formula>0.05</formula>
    </cfRule>
  </conditionalFormatting>
  <conditionalFormatting sqref="V66">
    <cfRule type="dataBar" priority="1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{6233D602-3ABC-4A1B-BA49-10300DEA1974}</x14:id>
        </ext>
      </extLst>
    </cfRule>
  </conditionalFormatting>
  <conditionalFormatting sqref="V74">
    <cfRule type="dataBar" priority="1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{D1CA7B1D-FE2D-4931-9F41-E5A0A07B0C9D}</x14:id>
        </ext>
      </extLst>
    </cfRule>
  </conditionalFormatting>
  <conditionalFormatting sqref="U76">
    <cfRule type="dataBar" priority="16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{D98E9CB6-4808-4E5C-8F14-E9397A88A689}</x14:id>
        </ext>
      </extLst>
    </cfRule>
  </conditionalFormatting>
  <conditionalFormatting sqref="U77">
    <cfRule type="cellIs" dxfId="1268" priority="161" operator="greaterThan">
      <formula>0.05</formula>
    </cfRule>
  </conditionalFormatting>
  <conditionalFormatting sqref="V77">
    <cfRule type="dataBar" priority="1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{135DBDA0-FBD5-4800-9D5D-F3A5CF832140}</x14:id>
        </ext>
      </extLst>
    </cfRule>
  </conditionalFormatting>
  <conditionalFormatting sqref="AK66:AW66 AJ74:AW74">
    <cfRule type="dataBar" priority="1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{E6D82EA5-3374-4D7A-8080-4681F5189CFC}</x14:id>
        </ext>
      </extLst>
    </cfRule>
  </conditionalFormatting>
  <conditionalFormatting sqref="AK67:AV67">
    <cfRule type="cellIs" dxfId="1267" priority="158" operator="greaterThan">
      <formula>0.05</formula>
    </cfRule>
  </conditionalFormatting>
  <conditionalFormatting sqref="AJ66">
    <cfRule type="dataBar" priority="1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{55F39B41-4526-4F96-9DF9-D7F3772ED307}</x14:id>
        </ext>
      </extLst>
    </cfRule>
  </conditionalFormatting>
  <conditionalFormatting sqref="AK76:AV76">
    <cfRule type="dataBar" priority="15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{CC4F870A-FA81-44CF-89A8-949768714A20}</x14:id>
        </ext>
      </extLst>
    </cfRule>
  </conditionalFormatting>
  <conditionalFormatting sqref="AK64:AV64">
    <cfRule type="cellIs" dxfId="1266" priority="155" operator="lessThan">
      <formula>0</formula>
    </cfRule>
  </conditionalFormatting>
  <conditionalFormatting sqref="AJ76">
    <cfRule type="dataBar" priority="1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{2C040E56-0F10-49B9-9407-AC8FDF65E845}</x14:id>
        </ext>
      </extLst>
    </cfRule>
  </conditionalFormatting>
  <conditionalFormatting sqref="AX66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{DECE7C80-89EB-4A21-914D-101D833709A1}</x14:id>
        </ext>
      </extLst>
    </cfRule>
  </conditionalFormatting>
  <conditionalFormatting sqref="AX74">
    <cfRule type="dataBar" priority="1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{3C485A63-9E13-4039-9BED-42461CD2947B}</x14:id>
        </ext>
      </extLst>
    </cfRule>
  </conditionalFormatting>
  <conditionalFormatting sqref="AX67">
    <cfRule type="cellIs" dxfId="1265" priority="142" operator="greaterThan">
      <formula>0.05</formula>
    </cfRule>
  </conditionalFormatting>
  <conditionalFormatting sqref="AX75">
    <cfRule type="cellIs" dxfId="1264" priority="141" operator="greaterThan">
      <formula>0.05</formula>
    </cfRule>
  </conditionalFormatting>
  <conditionalFormatting sqref="AY66">
    <cfRule type="dataBar" priority="1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{B4C6789E-DCA6-451E-B8C0-548024722C24}</x14:id>
        </ext>
      </extLst>
    </cfRule>
  </conditionalFormatting>
  <conditionalFormatting sqref="AY74">
    <cfRule type="dataBar" priority="1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{622A94B0-5F65-400D-AE7B-E89CAE0E523B}</x14:id>
        </ext>
      </extLst>
    </cfRule>
  </conditionalFormatting>
  <conditionalFormatting sqref="AX76">
    <cfRule type="dataBar" priority="13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{D7156F57-6095-4664-BBE3-5B52168831F6}</x14:id>
        </ext>
      </extLst>
    </cfRule>
  </conditionalFormatting>
  <conditionalFormatting sqref="AX77">
    <cfRule type="cellIs" dxfId="1263" priority="137" operator="greaterThan">
      <formula>0.05</formula>
    </cfRule>
  </conditionalFormatting>
  <conditionalFormatting sqref="AY77">
    <cfRule type="dataBar" priority="1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{C15B78D7-2BE4-40EE-A89E-AB923FD6F49A}</x14:id>
        </ext>
      </extLst>
    </cfRule>
  </conditionalFormatting>
  <conditionalFormatting sqref="J55:S55 J47:S47">
    <cfRule type="dataBar" priority="1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{F0FEC39F-F7D1-45EA-B1AF-9FE6C2170B6A}</x14:id>
        </ext>
      </extLst>
    </cfRule>
  </conditionalFormatting>
  <conditionalFormatting sqref="J48:L48">
    <cfRule type="cellIs" dxfId="1262" priority="134" operator="greaterThan">
      <formula>0.05</formula>
    </cfRule>
  </conditionalFormatting>
  <conditionalFormatting sqref="J57:L57">
    <cfRule type="dataBar" priority="13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{11659206-A5CF-41C1-A3EE-66D766D7E65B}</x14:id>
        </ext>
      </extLst>
    </cfRule>
  </conditionalFormatting>
  <conditionalFormatting sqref="J45:L45">
    <cfRule type="cellIs" dxfId="1261" priority="132" operator="lessThan">
      <formula>0</formula>
    </cfRule>
  </conditionalFormatting>
  <conditionalFormatting sqref="T47 T55">
    <cfRule type="dataBar" priority="1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{1B7DC047-B70F-40A1-B21A-EB5A6F07B542}</x14:id>
        </ext>
      </extLst>
    </cfRule>
  </conditionalFormatting>
  <conditionalFormatting sqref="U47 U55">
    <cfRule type="dataBar" priority="1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{B117B391-D489-482C-BFF4-33EAFE63E9A3}</x14:id>
        </ext>
      </extLst>
    </cfRule>
  </conditionalFormatting>
  <conditionalFormatting sqref="U48">
    <cfRule type="cellIs" dxfId="1260" priority="121" operator="greaterThan">
      <formula>0.05</formula>
    </cfRule>
  </conditionalFormatting>
  <conditionalFormatting sqref="U56">
    <cfRule type="cellIs" dxfId="1259" priority="120" operator="greaterThan">
      <formula>0.05</formula>
    </cfRule>
  </conditionalFormatting>
  <conditionalFormatting sqref="V47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{D2CFAA55-5779-4270-A2F9-2FAB7538DF2C}</x14:id>
        </ext>
      </extLst>
    </cfRule>
  </conditionalFormatting>
  <conditionalFormatting sqref="V55">
    <cfRule type="dataBar" priority="1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{39C6DBF5-C5CB-4F0C-8E9B-ABB092B184D3}</x14:id>
        </ext>
      </extLst>
    </cfRule>
  </conditionalFormatting>
  <conditionalFormatting sqref="U57">
    <cfRule type="dataBar" priority="11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{C8E135BE-6AFE-4EEA-9D84-FB7B4E425AA7}</x14:id>
        </ext>
      </extLst>
    </cfRule>
  </conditionalFormatting>
  <conditionalFormatting sqref="U58">
    <cfRule type="cellIs" dxfId="1258" priority="116" operator="greaterThan">
      <formula>0.05</formula>
    </cfRule>
  </conditionalFormatting>
  <conditionalFormatting sqref="V58">
    <cfRule type="dataBar" priority="1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{730306A2-1361-4809-B170-870539E8F0FB}</x14:id>
        </ext>
      </extLst>
    </cfRule>
  </conditionalFormatting>
  <conditionalFormatting sqref="AK47:AW47 AJ55:AW55">
    <cfRule type="dataBar" priority="1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{E7D8AAFE-C3FD-488D-B29D-7C2EF83753F3}</x14:id>
        </ext>
      </extLst>
    </cfRule>
  </conditionalFormatting>
  <conditionalFormatting sqref="AK48:AV48">
    <cfRule type="cellIs" dxfId="1257" priority="113" operator="greaterThan">
      <formula>0.05</formula>
    </cfRule>
  </conditionalFormatting>
  <conditionalFormatting sqref="AJ47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{2478C11B-7050-4FA8-BB2C-0B20928E2765}</x14:id>
        </ext>
      </extLst>
    </cfRule>
  </conditionalFormatting>
  <conditionalFormatting sqref="AK57:AV57">
    <cfRule type="dataBar" priority="11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{9275ABAF-E460-4364-AF94-84DBE69B974D}</x14:id>
        </ext>
      </extLst>
    </cfRule>
  </conditionalFormatting>
  <conditionalFormatting sqref="AK45:AV45">
    <cfRule type="cellIs" dxfId="1256" priority="110" operator="lessThan">
      <formula>0</formula>
    </cfRule>
  </conditionalFormatting>
  <conditionalFormatting sqref="AJ57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{BEDEAF03-C56D-4B7F-99BE-79BF7DA86E3B}</x14:id>
        </ext>
      </extLst>
    </cfRule>
  </conditionalFormatting>
  <conditionalFormatting sqref="AX47">
    <cfRule type="dataBar" priority="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{2F2CD9A8-8FF7-47BB-9674-EE6DE5F2F83B}</x14:id>
        </ext>
      </extLst>
    </cfRule>
  </conditionalFormatting>
  <conditionalFormatting sqref="AX55">
    <cfRule type="dataBar" priority="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{A7B95B6D-D447-4B44-8708-05FC40999D0B}</x14:id>
        </ext>
      </extLst>
    </cfRule>
  </conditionalFormatting>
  <conditionalFormatting sqref="AX48">
    <cfRule type="cellIs" dxfId="1255" priority="97" operator="greaterThan">
      <formula>0.05</formula>
    </cfRule>
  </conditionalFormatting>
  <conditionalFormatting sqref="AX56">
    <cfRule type="cellIs" dxfId="1254" priority="96" operator="greaterThan">
      <formula>0.05</formula>
    </cfRule>
  </conditionalFormatting>
  <conditionalFormatting sqref="AY47">
    <cfRule type="dataBar" priority="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{D35A5E60-BE9B-4E56-8E77-CC2AB940BBBF}</x14:id>
        </ext>
      </extLst>
    </cfRule>
  </conditionalFormatting>
  <conditionalFormatting sqref="AY55">
    <cfRule type="dataBar" priority="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{787BED8C-8157-46DB-8EE8-6F33F9A539DA}</x14:id>
        </ext>
      </extLst>
    </cfRule>
  </conditionalFormatting>
  <conditionalFormatting sqref="AX57">
    <cfRule type="dataBar" priority="9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{142865D0-1517-4FB0-B417-E2412FB4C972}</x14:id>
        </ext>
      </extLst>
    </cfRule>
  </conditionalFormatting>
  <conditionalFormatting sqref="AX58">
    <cfRule type="cellIs" dxfId="1253" priority="92" operator="greaterThan">
      <formula>0.05</formula>
    </cfRule>
  </conditionalFormatting>
  <conditionalFormatting sqref="AY58">
    <cfRule type="dataBar" priority="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{BF3085B3-7D10-4644-B8F5-89AD730834FA}</x14:id>
        </ext>
      </extLst>
    </cfRule>
  </conditionalFormatting>
  <conditionalFormatting sqref="J36:S36 J28:S28">
    <cfRule type="dataBar" priority="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{32CE6659-93C3-4567-BA45-42D4BA2D930A}</x14:id>
        </ext>
      </extLst>
    </cfRule>
  </conditionalFormatting>
  <conditionalFormatting sqref="J29:L29">
    <cfRule type="cellIs" dxfId="1252" priority="89" operator="greaterThan">
      <formula>0.05</formula>
    </cfRule>
  </conditionalFormatting>
  <conditionalFormatting sqref="J38:L38">
    <cfRule type="dataBar" priority="8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{E884265F-94D5-4F9F-8A07-ECF5F97CC143}</x14:id>
        </ext>
      </extLst>
    </cfRule>
  </conditionalFormatting>
  <conditionalFormatting sqref="J26:L26">
    <cfRule type="cellIs" dxfId="1251" priority="87" operator="lessThan">
      <formula>0</formula>
    </cfRule>
  </conditionalFormatting>
  <conditionalFormatting sqref="T36 T28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{84119FF5-168A-4121-A79B-B916980021A7}</x14:id>
        </ext>
      </extLst>
    </cfRule>
  </conditionalFormatting>
  <conditionalFormatting sqref="U28 U36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{423EBC8D-B4AB-4879-9292-99C78D8C8CE8}</x14:id>
        </ext>
      </extLst>
    </cfRule>
  </conditionalFormatting>
  <conditionalFormatting sqref="U29">
    <cfRule type="cellIs" dxfId="1250" priority="76" operator="greaterThan">
      <formula>0.05</formula>
    </cfRule>
  </conditionalFormatting>
  <conditionalFormatting sqref="U37">
    <cfRule type="cellIs" dxfId="1249" priority="75" operator="greaterThan">
      <formula>0.05</formula>
    </cfRule>
  </conditionalFormatting>
  <conditionalFormatting sqref="V28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{E0E130F6-5817-4D17-AEF8-8B1497973031}</x14:id>
        </ext>
      </extLst>
    </cfRule>
  </conditionalFormatting>
  <conditionalFormatting sqref="V36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{74C64E6C-73C5-40AA-BBF0-237A0F0C7684}</x14:id>
        </ext>
      </extLst>
    </cfRule>
  </conditionalFormatting>
  <conditionalFormatting sqref="U38">
    <cfRule type="dataBar" priority="7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{09786F2D-577F-4215-9842-3B2F7EA15C53}</x14:id>
        </ext>
      </extLst>
    </cfRule>
  </conditionalFormatting>
  <conditionalFormatting sqref="U39">
    <cfRule type="cellIs" dxfId="1248" priority="71" operator="greaterThan">
      <formula>0.05</formula>
    </cfRule>
  </conditionalFormatting>
  <conditionalFormatting sqref="V39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{0EC2C684-E1C3-4A4F-897B-AA92D7CE3286}</x14:id>
        </ext>
      </extLst>
    </cfRule>
  </conditionalFormatting>
  <conditionalFormatting sqref="AK28:AW28 AJ36:AW36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{98F33A62-C4FD-4404-91F5-38896BEA5B9B}</x14:id>
        </ext>
      </extLst>
    </cfRule>
  </conditionalFormatting>
  <conditionalFormatting sqref="AK29:AV29">
    <cfRule type="cellIs" dxfId="1247" priority="68" operator="greaterThan">
      <formula>0.05</formula>
    </cfRule>
  </conditionalFormatting>
  <conditionalFormatting sqref="AJ2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{78EDB4E8-498C-409E-92D3-435122AEE7A5}</x14:id>
        </ext>
      </extLst>
    </cfRule>
  </conditionalFormatting>
  <conditionalFormatting sqref="AK38:AV38">
    <cfRule type="dataBar" priority="6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{94496A26-B693-4A3A-BEBE-5A3515E1AC64}</x14:id>
        </ext>
      </extLst>
    </cfRule>
  </conditionalFormatting>
  <conditionalFormatting sqref="AK26:AV26">
    <cfRule type="cellIs" dxfId="1246" priority="65" operator="lessThan">
      <formula>0</formula>
    </cfRule>
  </conditionalFormatting>
  <conditionalFormatting sqref="AJ38">
    <cfRule type="dataBar" priority="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{FB7F6504-17B2-408E-B4BF-860406F568D3}</x14:id>
        </ext>
      </extLst>
    </cfRule>
  </conditionalFormatting>
  <conditionalFormatting sqref="AX28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{EACD1C1A-2155-4D0D-B193-327D9A14A648}</x14:id>
        </ext>
      </extLst>
    </cfRule>
  </conditionalFormatting>
  <conditionalFormatting sqref="AX36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{D8D69767-9D08-4AFA-B764-8276A2987CE2}</x14:id>
        </ext>
      </extLst>
    </cfRule>
  </conditionalFormatting>
  <conditionalFormatting sqref="AX29">
    <cfRule type="cellIs" dxfId="1245" priority="52" operator="greaterThan">
      <formula>0.05</formula>
    </cfRule>
  </conditionalFormatting>
  <conditionalFormatting sqref="AX37">
    <cfRule type="cellIs" dxfId="1244" priority="51" operator="greaterThan">
      <formula>0.05</formula>
    </cfRule>
  </conditionalFormatting>
  <conditionalFormatting sqref="AY28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{A4B3C7DA-544F-4A1B-A0D9-0A878990BBE8}</x14:id>
        </ext>
      </extLst>
    </cfRule>
  </conditionalFormatting>
  <conditionalFormatting sqref="AY36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{F49545BF-B85B-45AA-B935-D528A1B19E1E}</x14:id>
        </ext>
      </extLst>
    </cfRule>
  </conditionalFormatting>
  <conditionalFormatting sqref="AX38">
    <cfRule type="dataBar" priority="4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{0EECB695-EA20-4CBE-ADA1-BDF75733BA1A}</x14:id>
        </ext>
      </extLst>
    </cfRule>
  </conditionalFormatting>
  <conditionalFormatting sqref="AX39">
    <cfRule type="cellIs" dxfId="1243" priority="47" operator="greaterThan">
      <formula>0.05</formula>
    </cfRule>
  </conditionalFormatting>
  <conditionalFormatting sqref="AY39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{A21E2260-1F64-415C-9841-CD22BE4BD269}</x14:id>
        </ext>
      </extLst>
    </cfRule>
  </conditionalFormatting>
  <conditionalFormatting sqref="J17:S17 J9:S9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{94BD055C-6AD2-4B1E-968C-D0AD0733BCE0}</x14:id>
        </ext>
      </extLst>
    </cfRule>
  </conditionalFormatting>
  <conditionalFormatting sqref="J10:L10">
    <cfRule type="cellIs" dxfId="1242" priority="44" operator="greaterThan">
      <formula>0.05</formula>
    </cfRule>
  </conditionalFormatting>
  <conditionalFormatting sqref="J19:L19">
    <cfRule type="dataBar" priority="4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{1A0F1AEC-E46D-426B-99BD-2508E129B56C}</x14:id>
        </ext>
      </extLst>
    </cfRule>
  </conditionalFormatting>
  <conditionalFormatting sqref="J7:L7">
    <cfRule type="cellIs" dxfId="1241" priority="42" operator="lessThan">
      <formula>0</formula>
    </cfRule>
  </conditionalFormatting>
  <conditionalFormatting sqref="T9 T17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{56803767-9791-4EC9-96B8-8D045FA74441}</x14:id>
        </ext>
      </extLst>
    </cfRule>
  </conditionalFormatting>
  <conditionalFormatting sqref="U9 U17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{39F164A3-5DED-4C9E-8F48-6BF887972AE1}</x14:id>
        </ext>
      </extLst>
    </cfRule>
  </conditionalFormatting>
  <conditionalFormatting sqref="U10">
    <cfRule type="cellIs" dxfId="1240" priority="31" operator="greaterThan">
      <formula>0.05</formula>
    </cfRule>
  </conditionalFormatting>
  <conditionalFormatting sqref="U18">
    <cfRule type="cellIs" dxfId="1239" priority="30" operator="greaterThan">
      <formula>0.05</formula>
    </cfRule>
  </conditionalFormatting>
  <conditionalFormatting sqref="V9">
    <cfRule type="dataBar" priority="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{BA58415A-ED7A-43E6-AA49-25D9BF466284}</x14:id>
        </ext>
      </extLst>
    </cfRule>
  </conditionalFormatting>
  <conditionalFormatting sqref="V17">
    <cfRule type="dataBar" priority="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{D5558E4D-C6D6-4608-9383-9F054B04FD13}</x14:id>
        </ext>
      </extLst>
    </cfRule>
  </conditionalFormatting>
  <conditionalFormatting sqref="U19">
    <cfRule type="dataBar" priority="2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{8BAAD62F-F956-40DB-8BF8-7030FF637596}</x14:id>
        </ext>
      </extLst>
    </cfRule>
  </conditionalFormatting>
  <conditionalFormatting sqref="U20">
    <cfRule type="cellIs" dxfId="1238" priority="26" operator="greaterThan">
      <formula>0.05</formula>
    </cfRule>
  </conditionalFormatting>
  <conditionalFormatting sqref="V20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{A63993FF-59DD-489B-BD64-8EFF79A11745}</x14:id>
        </ext>
      </extLst>
    </cfRule>
  </conditionalFormatting>
  <conditionalFormatting sqref="AK9:AW9 AJ17:AW1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{ADB46479-C17D-4C5B-AF9E-43F1A3A4CA6A}</x14:id>
        </ext>
      </extLst>
    </cfRule>
  </conditionalFormatting>
  <conditionalFormatting sqref="AK10:AV10">
    <cfRule type="cellIs" dxfId="1237" priority="23" operator="greaterThan">
      <formula>0.05</formula>
    </cfRule>
  </conditionalFormatting>
  <conditionalFormatting sqref="AJ9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{F4FF9350-BB4C-4EF7-B0F9-27A82765F087}</x14:id>
        </ext>
      </extLst>
    </cfRule>
  </conditionalFormatting>
  <conditionalFormatting sqref="AK19:AV19">
    <cfRule type="dataBar" priority="2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{B77EFF8F-7CDE-4C0D-8211-002E3F0B24F5}</x14:id>
        </ext>
      </extLst>
    </cfRule>
  </conditionalFormatting>
  <conditionalFormatting sqref="AK7:AV7">
    <cfRule type="cellIs" dxfId="1236" priority="20" operator="lessThan">
      <formula>0</formula>
    </cfRule>
  </conditionalFormatting>
  <conditionalFormatting sqref="AJ19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{FD67835B-4D91-4148-BEF3-611ACC72702B}</x14:id>
        </ext>
      </extLst>
    </cfRule>
  </conditionalFormatting>
  <conditionalFormatting sqref="AX9">
    <cfRule type="dataBar" priority="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{A54B0078-326C-49AA-9466-3724FAC16CB1}</x14:id>
        </ext>
      </extLst>
    </cfRule>
  </conditionalFormatting>
  <conditionalFormatting sqref="AX17">
    <cfRule type="dataBar" priority="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{0686F092-324A-4D44-99BC-261FA165A989}</x14:id>
        </ext>
      </extLst>
    </cfRule>
  </conditionalFormatting>
  <conditionalFormatting sqref="AX10">
    <cfRule type="cellIs" dxfId="1235" priority="7" operator="greaterThan">
      <formula>0.05</formula>
    </cfRule>
  </conditionalFormatting>
  <conditionalFormatting sqref="AX18">
    <cfRule type="cellIs" dxfId="1234" priority="6" operator="greaterThan">
      <formula>0.05</formula>
    </cfRule>
  </conditionalFormatting>
  <conditionalFormatting sqref="AY9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{A00969B6-0AC5-48CC-8B99-0F0C5F1F4AB3}</x14:id>
        </ext>
      </extLst>
    </cfRule>
  </conditionalFormatting>
  <conditionalFormatting sqref="AY1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{E4EEBFEA-423B-4389-9447-C32719BD9EEC}</x14:id>
        </ext>
      </extLst>
    </cfRule>
  </conditionalFormatting>
  <conditionalFormatting sqref="AX19">
    <cfRule type="dataBar" priority="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{0D7E379C-B5F3-4477-B1D7-9FECAF2FD3A5}</x14:id>
        </ext>
      </extLst>
    </cfRule>
  </conditionalFormatting>
  <conditionalFormatting sqref="AX20">
    <cfRule type="cellIs" dxfId="1233" priority="2" operator="greaterThan">
      <formula>0.05</formula>
    </cfRule>
  </conditionalFormatting>
  <conditionalFormatting sqref="AY20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{D8C8207D-8031-493A-A826-7621E49E0DE9}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370C5EF-231E-439A-920A-C849DFCBD3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W17:AF17 W9:X9 AZ9:XFD9 AZ17:XFD17 AI9 AI17 AB9:AF9</xm:sqref>
        </x14:conditionalFormatting>
        <x14:conditionalFormatting xmlns:xm="http://schemas.microsoft.com/office/excel/2006/main">
          <x14:cfRule type="dataBar" id="{4504DE36-A50D-4F34-AC82-4CF18D7925F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W36:AF36 W28:X28 AZ28:XFD28 AZ36:XFD36 AI28 AI36 Z28:AF28</xm:sqref>
        </x14:conditionalFormatting>
        <x14:conditionalFormatting xmlns:xm="http://schemas.microsoft.com/office/excel/2006/main">
          <x14:cfRule type="dataBar" id="{E3E123C1-34F5-4357-BEEE-F055233E35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W55:AF55 W47:X47 AZ47:XFD47 AZ55:XFD55 AI47 AI55 Z47:AF47</xm:sqref>
        </x14:conditionalFormatting>
        <x14:conditionalFormatting xmlns:xm="http://schemas.microsoft.com/office/excel/2006/main">
          <x14:cfRule type="dataBar" id="{5BC879E3-D04A-4A07-B733-8A1C25E7EB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W74:AF74 W66:X66 AZ66:XFD66 AZ74:XFD74 AI66 AI74 Z66:AF66</xm:sqref>
        </x14:conditionalFormatting>
        <x14:conditionalFormatting xmlns:xm="http://schemas.microsoft.com/office/excel/2006/main">
          <x14:cfRule type="dataBar" id="{96BBC776-4DF8-4EA5-8646-51134BF1EC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Y9</xm:sqref>
        </x14:conditionalFormatting>
        <x14:conditionalFormatting xmlns:xm="http://schemas.microsoft.com/office/excel/2006/main">
          <x14:cfRule type="dataBar" id="{1078F59B-3368-4336-807D-1481A49C65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Y28</xm:sqref>
        </x14:conditionalFormatting>
        <x14:conditionalFormatting xmlns:xm="http://schemas.microsoft.com/office/excel/2006/main">
          <x14:cfRule type="dataBar" id="{51C25CC8-A620-451B-8D1C-D1EB0D6EC0B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Y47</xm:sqref>
        </x14:conditionalFormatting>
        <x14:conditionalFormatting xmlns:xm="http://schemas.microsoft.com/office/excel/2006/main">
          <x14:cfRule type="dataBar" id="{354399C3-5307-4421-9C14-C5AE311701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Y66</xm:sqref>
        </x14:conditionalFormatting>
        <x14:conditionalFormatting xmlns:xm="http://schemas.microsoft.com/office/excel/2006/main">
          <x14:cfRule type="dataBar" id="{9838D2D7-F6A5-4CD6-B3FE-9FD1D84F8A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48E28C27-93CF-44CC-A3E6-49D0A6DB74F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I36 I28</xm:sqref>
        </x14:conditionalFormatting>
        <x14:conditionalFormatting xmlns:xm="http://schemas.microsoft.com/office/excel/2006/main">
          <x14:cfRule type="dataBar" id="{A9B5D404-B45D-417C-B21D-5874051DFF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B05001A9-CCCA-4E1A-B05C-F4063FB112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71F91E43-0A1B-4FC9-A7A9-6EBD72FDAA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D58C3A38-78ED-47E4-8B00-ADC02E6C7F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DCF9D461-B0AC-4ED1-9F6E-B0783DE597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5AE14DAE-191A-4D90-B085-A1B6D0EAFF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AH36 AH28</xm:sqref>
        </x14:conditionalFormatting>
        <x14:conditionalFormatting xmlns:xm="http://schemas.microsoft.com/office/excel/2006/main">
          <x14:cfRule type="dataBar" id="{E1AC5593-85D7-4546-A916-250235DE04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752FD7CC-CF3C-4983-8942-6DFDBCBF47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824F6229-CA19-45B5-B0BB-C82CA524A85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04C39C74-F9CB-4FB5-BC8B-03AC97FA5E6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A05E1E95-C443-4A19-83AE-3AE95FF64F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70369D7F-3A41-4BB7-BB5A-319FAA3359B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54F28812-4C3F-43DF-9AD2-A503FD45F0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6EB47A6D-E8BD-4018-BE16-B2579EAEE6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H28</xm:sqref>
        </x14:conditionalFormatting>
        <x14:conditionalFormatting xmlns:xm="http://schemas.microsoft.com/office/excel/2006/main">
          <x14:cfRule type="dataBar" id="{495E4EDC-5F24-464C-8CA3-9FDF637D41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H36</xm:sqref>
        </x14:conditionalFormatting>
        <x14:conditionalFormatting xmlns:xm="http://schemas.microsoft.com/office/excel/2006/main">
          <x14:cfRule type="dataBar" id="{6D14531E-32BB-4983-83B6-5A1C4FFBD7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H47</xm:sqref>
        </x14:conditionalFormatting>
        <x14:conditionalFormatting xmlns:xm="http://schemas.microsoft.com/office/excel/2006/main">
          <x14:cfRule type="dataBar" id="{756C24C7-44D0-4C0B-9466-ECC5E19785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H55</xm:sqref>
        </x14:conditionalFormatting>
        <x14:conditionalFormatting xmlns:xm="http://schemas.microsoft.com/office/excel/2006/main">
          <x14:cfRule type="dataBar" id="{434DC07C-205E-4F51-B475-C6899B583FD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</xm:sqref>
        </x14:conditionalFormatting>
        <x14:conditionalFormatting xmlns:xm="http://schemas.microsoft.com/office/excel/2006/main">
          <x14:cfRule type="dataBar" id="{7502CC6D-8C3E-47A8-878B-CAB62F5399D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H74</xm:sqref>
        </x14:conditionalFormatting>
        <x14:conditionalFormatting xmlns:xm="http://schemas.microsoft.com/office/excel/2006/main">
          <x14:cfRule type="dataBar" id="{2EF5C6B5-1D1E-4EC0-AF79-A232D16B195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32961621-4217-4F41-9055-4B961E02DC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F39E3A82-3287-4B58-9262-818280A6762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8E7742CF-FAEF-43EE-85AD-2FFAE3EA82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68BCFF77-79A8-489F-8635-26BCECD5BD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0EBCF8E2-C38A-497E-96C0-554727BC653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6014602E-395C-477A-BACF-EC05122BA2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62C139E2-87B0-4CD7-9D80-34EBA18E2A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C823AC3A-B8CC-4F32-B194-7597AC5EBD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3562FCF3-C0B4-470D-97BF-D86FB072FA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A26A7DD4-C31C-4EF2-A94C-9127D51F9B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968A86C7-681F-4906-A034-76A0132C96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F4544312-AD6C-4182-A0E8-63E2EEF5E72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28D5E3DF-9426-420A-B31B-F4D34A04AC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009329D4-C75B-4539-8478-4057EDBDAE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E7B77417-AD63-4055-AF42-8FCCFE2BD6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  <x14:conditionalFormatting xmlns:xm="http://schemas.microsoft.com/office/excel/2006/main">
          <x14:cfRule type="dataBar" id="{E027C9E3-2BEE-4783-9362-3F97C821DF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J74:S74 J66:S66</xm:sqref>
        </x14:conditionalFormatting>
        <x14:conditionalFormatting xmlns:xm="http://schemas.microsoft.com/office/excel/2006/main">
          <x14:cfRule type="dataBar" id="{A509259C-6C39-4736-B4A4-267E3789EB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5ACFF57F-8079-4E5F-B6BB-FB575B054A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T66 T74</xm:sqref>
        </x14:conditionalFormatting>
        <x14:conditionalFormatting xmlns:xm="http://schemas.microsoft.com/office/excel/2006/main">
          <x14:cfRule type="dataBar" id="{6A75EDBA-22A9-4384-97E2-6BB2A929A95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6233D602-3ABC-4A1B-BA49-10300DEA19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D1CA7B1D-FE2D-4931-9F41-E5A0A07B0C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D98E9CB6-4808-4E5C-8F14-E9397A88A6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135DBDA0-FBD5-4800-9D5D-F3A5CF83214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E6D82EA5-3374-4D7A-8080-4681F5189C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AK66:AW66 AJ74:AW74</xm:sqref>
        </x14:conditionalFormatting>
        <x14:conditionalFormatting xmlns:xm="http://schemas.microsoft.com/office/excel/2006/main">
          <x14:cfRule type="dataBar" id="{55F39B41-4526-4F96-9DF9-D7F3772ED3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CC4F870A-FA81-44CF-89A8-949768714A2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2C040E56-0F10-49B9-9407-AC8FDF65E84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DECE7C80-89EB-4A21-914D-101D833709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3C485A63-9E13-4039-9BED-42461CD2947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B4C6789E-DCA6-451E-B8C0-548024722C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622A94B0-5F65-400D-AE7B-E89CAE0E52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D7156F57-6095-4664-BBE3-5B52168831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C15B78D7-2BE4-40EE-A89E-AB923FD6F49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F0FEC39F-F7D1-45EA-B1AF-9FE6C2170B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J55:S55 J47:S47</xm:sqref>
        </x14:conditionalFormatting>
        <x14:conditionalFormatting xmlns:xm="http://schemas.microsoft.com/office/excel/2006/main">
          <x14:cfRule type="dataBar" id="{11659206-A5CF-41C1-A3EE-66D766D7E6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1B7DC047-B70F-40A1-B21A-EB5A6F07B5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T47 T55</xm:sqref>
        </x14:conditionalFormatting>
        <x14:conditionalFormatting xmlns:xm="http://schemas.microsoft.com/office/excel/2006/main">
          <x14:cfRule type="dataBar" id="{B117B391-D489-482C-BFF4-33EAFE63E9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D2CFAA55-5779-4270-A2F9-2FAB7538DF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39C6DBF5-C5CB-4F0C-8E9B-ABB092B184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C8E135BE-6AFE-4EEA-9D84-FB7B4E425A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730306A2-1361-4809-B170-870539E8F0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E7D8AAFE-C3FD-488D-B29D-7C2EF83753F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AK47:AW47 AJ55:AW55</xm:sqref>
        </x14:conditionalFormatting>
        <x14:conditionalFormatting xmlns:xm="http://schemas.microsoft.com/office/excel/2006/main">
          <x14:cfRule type="dataBar" id="{2478C11B-7050-4FA8-BB2C-0B20928E276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9275ABAF-E460-4364-AF94-84DBE69B97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BEDEAF03-C56D-4B7F-99BE-79BF7DA86E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2F2CD9A8-8FF7-47BB-9674-EE6DE5F2F8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A7B95B6D-D447-4B44-8708-05FC40999D0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D35A5E60-BE9B-4E56-8E77-CC2AB940BB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787BED8C-8157-46DB-8EE8-6F33F9A539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142865D0-1517-4FB0-B417-E2412FB4C97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BF3085B3-7D10-4644-B8F5-89AD730834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32CE6659-93C3-4567-BA45-42D4BA2D930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J36:S36 J28:S28</xm:sqref>
        </x14:conditionalFormatting>
        <x14:conditionalFormatting xmlns:xm="http://schemas.microsoft.com/office/excel/2006/main">
          <x14:cfRule type="dataBar" id="{E884265F-94D5-4F9F-8A07-ECF5F97CC1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84119FF5-168A-4121-A79B-B916980021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T36 T28</xm:sqref>
        </x14:conditionalFormatting>
        <x14:conditionalFormatting xmlns:xm="http://schemas.microsoft.com/office/excel/2006/main">
          <x14:cfRule type="dataBar" id="{423EBC8D-B4AB-4879-9292-99C78D8C8C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U28 U36</xm:sqref>
        </x14:conditionalFormatting>
        <x14:conditionalFormatting xmlns:xm="http://schemas.microsoft.com/office/excel/2006/main">
          <x14:cfRule type="dataBar" id="{E0E130F6-5817-4D17-AEF8-8B14979730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74C64E6C-73C5-40AA-BBF0-237A0F0C76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09786F2D-577F-4215-9842-3B2F7EA15C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0EC2C684-E1C3-4A4F-897B-AA92D7CE32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98F33A62-C4FD-4404-91F5-38896BEA5B9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AK28:AW28 AJ36:AW36</xm:sqref>
        </x14:conditionalFormatting>
        <x14:conditionalFormatting xmlns:xm="http://schemas.microsoft.com/office/excel/2006/main">
          <x14:cfRule type="dataBar" id="{78EDB4E8-498C-409E-92D3-435122AEE7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94496A26-B693-4A3A-BEBE-5A3515E1AC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FB7F6504-17B2-408E-B4BF-860406F568D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EACD1C1A-2155-4D0D-B193-327D9A14A64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D8D69767-9D08-4AFA-B764-8276A2987C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A4B3C7DA-544F-4A1B-A0D9-0A878990BB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F49545BF-B85B-45AA-B935-D528A1B19E1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0EECB695-EA20-4CBE-ADA1-BDF75733BA1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A21E2260-1F64-415C-9841-CD22BE4BD2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94BD055C-6AD2-4B1E-968C-D0AD0733BC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J17:S17 J9:S9</xm:sqref>
        </x14:conditionalFormatting>
        <x14:conditionalFormatting xmlns:xm="http://schemas.microsoft.com/office/excel/2006/main">
          <x14:cfRule type="dataBar" id="{1A0F1AEC-E46D-426B-99BD-2508E129B56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56803767-9791-4EC9-96B8-8D045FA744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T9 T17</xm:sqref>
        </x14:conditionalFormatting>
        <x14:conditionalFormatting xmlns:xm="http://schemas.microsoft.com/office/excel/2006/main">
          <x14:cfRule type="dataBar" id="{39F164A3-5DED-4C9E-8F48-6BF887972AE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BA58415A-ED7A-43E6-AA49-25D9BF4662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D5558E4D-C6D6-4608-9383-9F054B04FD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8BAAD62F-F956-40DB-8BF8-7030FF63759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A63993FF-59DD-489B-BD64-8EFF79A1174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ADB46479-C17D-4C5B-AF9E-43F1A3A4CA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AK9:AW9 AJ17:AW17</xm:sqref>
        </x14:conditionalFormatting>
        <x14:conditionalFormatting xmlns:xm="http://schemas.microsoft.com/office/excel/2006/main">
          <x14:cfRule type="dataBar" id="{F4FF9350-BB4C-4EF7-B0F9-27A82765F0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B77EFF8F-7CDE-4C0D-8211-002E3F0B24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FD67835B-4D91-4148-BEF3-611ACC72702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A54B0078-326C-49AA-9466-3724FAC16C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0686F092-324A-4D44-99BC-261FA165A9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A00969B6-0AC5-48CC-8B99-0F0C5F1F4AB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E4EEBFEA-423B-4389-9447-C32719BD9E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0D7E379C-B5F3-4477-B1D7-9FECAF2FD3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D8C8207D-8031-493A-A826-7621E49E0D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3BD10-27A4-4FD7-A35E-4CCDDD55E05B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76</v>
      </c>
    </row>
    <row r="3" spans="1:51" x14ac:dyDescent="0.35">
      <c r="A3" t="s">
        <v>73</v>
      </c>
      <c r="B3" t="s">
        <v>45</v>
      </c>
      <c r="D3" t="s">
        <v>50</v>
      </c>
      <c r="J3" t="s">
        <v>113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0.22938260620484771</v>
      </c>
      <c r="C7" s="14"/>
      <c r="D7" s="14"/>
      <c r="E7" s="14"/>
      <c r="F7" s="14"/>
      <c r="G7" s="14"/>
      <c r="H7" s="91">
        <f>MAX(B7:G7)</f>
        <v>0.22938260620484771</v>
      </c>
      <c r="J7" s="15">
        <v>0.23676347055817784</v>
      </c>
      <c r="K7" s="15">
        <v>0.23070726430452307</v>
      </c>
      <c r="L7" s="15">
        <v>0.30848546094353274</v>
      </c>
      <c r="O7" s="10"/>
      <c r="V7" s="9"/>
      <c r="W7" s="9"/>
      <c r="X7" s="9"/>
      <c r="Y7" s="11" t="s">
        <v>19</v>
      </c>
      <c r="Z7" s="16">
        <v>0.22938260620484771</v>
      </c>
      <c r="AA7" s="16">
        <v>0.22938260620484771</v>
      </c>
      <c r="AB7" s="16"/>
      <c r="AC7" s="16"/>
      <c r="AD7" s="11"/>
      <c r="AE7" s="11"/>
      <c r="AF7" s="11"/>
      <c r="AG7" s="91">
        <f>MAX(Z7:AF7)</f>
        <v>0.22938260620484771</v>
      </c>
      <c r="AH7" s="11"/>
      <c r="AI7" s="11"/>
      <c r="AJ7" s="9" t="s">
        <v>19</v>
      </c>
      <c r="AK7" s="15">
        <v>0.22850223268924297</v>
      </c>
      <c r="AL7" s="15">
        <v>0.12607106554739947</v>
      </c>
      <c r="AM7" s="15">
        <v>0.23676347055817784</v>
      </c>
      <c r="AN7" s="15">
        <v>0.23676347055817784</v>
      </c>
      <c r="AO7" s="15">
        <v>0.21310959345758451</v>
      </c>
      <c r="AP7" s="15">
        <v>0.13986284797700879</v>
      </c>
      <c r="AQ7" s="15">
        <v>0.23070726430452307</v>
      </c>
      <c r="AR7" s="15">
        <v>0.23070726430452307</v>
      </c>
      <c r="AS7" s="15">
        <v>0.26377440222339016</v>
      </c>
      <c r="AT7" s="15">
        <v>0.21208441223723212</v>
      </c>
      <c r="AU7" s="15">
        <v>0.30848546094353274</v>
      </c>
      <c r="AV7" s="15">
        <v>0.30848546094353274</v>
      </c>
      <c r="AW7" s="9"/>
      <c r="AX7" s="9"/>
    </row>
    <row r="8" spans="1:51" s="17" customFormat="1" ht="15.5" x14ac:dyDescent="0.35">
      <c r="A8" s="17" t="s">
        <v>20</v>
      </c>
      <c r="B8" s="18">
        <v>5.2616380029328239E-2</v>
      </c>
      <c r="C8" s="18"/>
      <c r="D8" s="18"/>
      <c r="E8" s="18"/>
      <c r="F8" s="18"/>
      <c r="G8" s="18"/>
      <c r="J8" s="19">
        <v>5.6056940990753146E-2</v>
      </c>
      <c r="K8" s="19">
        <v>5.3225841802877066E-2</v>
      </c>
      <c r="L8" s="19">
        <v>9.5163279613543858E-2</v>
      </c>
      <c r="O8" s="20"/>
      <c r="V8" s="55">
        <f>AVERAGE(J9:S9)</f>
        <v>6.8148687469058018</v>
      </c>
      <c r="W8" s="21"/>
      <c r="X8" s="21"/>
      <c r="Y8" s="22" t="s">
        <v>20</v>
      </c>
      <c r="Z8" s="23">
        <v>5.2616380029328239E-2</v>
      </c>
      <c r="AA8" s="23">
        <v>5.2616380029328239E-2</v>
      </c>
      <c r="AB8" s="23"/>
      <c r="AC8" s="23"/>
      <c r="AD8" s="22"/>
      <c r="AE8" s="22"/>
      <c r="AF8" s="22"/>
      <c r="AH8" s="42">
        <f>AVERAGE(Z9:AF9)</f>
        <v>5.2616380029328242</v>
      </c>
      <c r="AI8" s="22"/>
      <c r="AJ8" s="21" t="s">
        <v>20</v>
      </c>
      <c r="AK8" s="19">
        <v>5.2213270343968936E-2</v>
      </c>
      <c r="AL8" s="19">
        <v>1.5893913568256694E-2</v>
      </c>
      <c r="AM8" s="19">
        <v>5.6056940990753146E-2</v>
      </c>
      <c r="AN8" s="19">
        <v>5.6056940990753146E-2</v>
      </c>
      <c r="AO8" s="19">
        <v>4.5415698823656946E-2</v>
      </c>
      <c r="AP8" s="19">
        <v>1.9561616244239872E-2</v>
      </c>
      <c r="AQ8" s="19">
        <v>5.3225841802877066E-2</v>
      </c>
      <c r="AR8" s="19">
        <v>5.3225841802877066E-2</v>
      </c>
      <c r="AS8" s="19">
        <v>6.9576935268306814E-2</v>
      </c>
      <c r="AT8" s="19">
        <v>4.4979797914012215E-2</v>
      </c>
      <c r="AU8" s="19">
        <v>9.5163279613543858E-2</v>
      </c>
      <c r="AV8" s="19">
        <v>9.5163279613543858E-2</v>
      </c>
      <c r="AW8" s="21"/>
      <c r="AX8" s="21"/>
      <c r="AY8" s="24">
        <f>AVERAGE(AK9:AV9)</f>
        <v>5.4711113081399132</v>
      </c>
    </row>
    <row r="9" spans="1:51" s="25" customFormat="1" ht="15.5" x14ac:dyDescent="0.35">
      <c r="A9" s="24" t="s">
        <v>21</v>
      </c>
      <c r="B9" s="24">
        <v>5.2616380029328242</v>
      </c>
      <c r="C9" s="24"/>
      <c r="D9" s="24"/>
      <c r="E9" s="24"/>
      <c r="F9" s="24"/>
      <c r="G9" s="24"/>
      <c r="H9" s="70">
        <f>MAX(B9:G9)</f>
        <v>5.2616380029328242</v>
      </c>
      <c r="I9" s="29"/>
      <c r="J9" s="24">
        <v>5.6056940990753148</v>
      </c>
      <c r="K9" s="24">
        <v>5.3225841802877065</v>
      </c>
      <c r="L9" s="24">
        <v>9.516327961354385</v>
      </c>
      <c r="N9" s="26"/>
      <c r="O9" s="27"/>
      <c r="U9" s="25">
        <f>MAX(J9:S9)</f>
        <v>9.516327961354385</v>
      </c>
      <c r="V9" s="26">
        <f>STDEV(J9:S9)</f>
        <v>2.3438108332427041</v>
      </c>
      <c r="W9" s="26"/>
      <c r="X9" s="26"/>
      <c r="Y9" s="25" t="s">
        <v>21</v>
      </c>
      <c r="Z9" s="24">
        <v>5.2616380029328242</v>
      </c>
      <c r="AA9" s="24">
        <v>5.2616380029328242</v>
      </c>
      <c r="AB9" s="24"/>
      <c r="AC9" s="24"/>
      <c r="AD9" s="28"/>
      <c r="AE9" s="29"/>
      <c r="AF9" s="29"/>
      <c r="AG9" s="92">
        <f>MAX(Z9:AF9)</f>
        <v>5.2616380029328242</v>
      </c>
      <c r="AH9" s="29">
        <f>STDEV(Z9:AF9)</f>
        <v>0</v>
      </c>
      <c r="AI9" s="29"/>
      <c r="AJ9" s="26" t="s">
        <v>21</v>
      </c>
      <c r="AK9" s="24">
        <v>5.2213270343968938</v>
      </c>
      <c r="AL9" s="24">
        <v>1.5893913568256695</v>
      </c>
      <c r="AM9" s="24">
        <v>5.6056940990753148</v>
      </c>
      <c r="AN9" s="24">
        <v>5.6056940990753148</v>
      </c>
      <c r="AO9" s="24">
        <v>4.5415698823656943</v>
      </c>
      <c r="AP9" s="24">
        <v>1.9561616244239872</v>
      </c>
      <c r="AQ9" s="24">
        <v>5.3225841802877065</v>
      </c>
      <c r="AR9" s="24">
        <v>5.3225841802877065</v>
      </c>
      <c r="AS9" s="24">
        <v>6.9576935268306812</v>
      </c>
      <c r="AT9" s="24">
        <v>4.4979797914012218</v>
      </c>
      <c r="AU9" s="24">
        <v>9.516327961354385</v>
      </c>
      <c r="AV9" s="24">
        <v>9.516327961354385</v>
      </c>
      <c r="AW9" s="26"/>
      <c r="AX9" s="26">
        <f>MAX(AK9:AV9)</f>
        <v>9.516327961354385</v>
      </c>
      <c r="AY9" s="25">
        <f>STDEV(AK9:AV9)</f>
        <v>2.4179982961205093</v>
      </c>
    </row>
    <row r="10" spans="1:51" x14ac:dyDescent="0.35">
      <c r="A10" t="s">
        <v>111</v>
      </c>
      <c r="B10" s="14">
        <v>4.7487626770819904E-3</v>
      </c>
      <c r="C10" s="14"/>
      <c r="D10" s="14"/>
      <c r="E10" s="14"/>
      <c r="F10" s="14"/>
      <c r="G10" s="14"/>
      <c r="H10" s="85">
        <f>HLOOKUP(H9,B9:G10,2)</f>
        <v>4.7487626770819904E-3</v>
      </c>
      <c r="I10" s="9"/>
      <c r="J10" s="14">
        <v>1.4074669379655914E-2</v>
      </c>
      <c r="K10" s="14">
        <v>1.6813038213608567E-2</v>
      </c>
      <c r="L10" s="14">
        <v>1.2943140448250395E-3</v>
      </c>
      <c r="N10" s="9"/>
      <c r="O10" s="30"/>
      <c r="P10" s="14"/>
      <c r="Q10" s="14"/>
      <c r="R10" s="14"/>
      <c r="S10" s="14"/>
      <c r="T10" s="14"/>
      <c r="U10" s="14">
        <f>HLOOKUP(U9,J9:S10,2)</f>
        <v>1.2943140448250395E-3</v>
      </c>
      <c r="V10" s="56">
        <f>V9*100/V8/100</f>
        <v>0.34392604176080127</v>
      </c>
      <c r="W10" s="15"/>
      <c r="X10" s="15"/>
      <c r="Y10" t="s">
        <v>111</v>
      </c>
      <c r="Z10" s="14">
        <v>4.7487626770819904E-3</v>
      </c>
      <c r="AA10" s="14">
        <v>1.5447168211025748E-2</v>
      </c>
      <c r="AB10" s="14"/>
      <c r="AC10" s="14"/>
      <c r="AD10" s="31"/>
      <c r="AE10" s="16"/>
      <c r="AF10" s="16"/>
      <c r="AG10" s="14">
        <f>HLOOKUP(AG9,Z9:AF10,2)</f>
        <v>1.5447168211025748E-2</v>
      </c>
      <c r="AH10" s="56">
        <f>AH9*100/AH8/100</f>
        <v>0</v>
      </c>
      <c r="AI10" s="31"/>
      <c r="AJ10" s="16" t="s">
        <v>111</v>
      </c>
      <c r="AK10" s="14">
        <v>4.9163181498119209E-3</v>
      </c>
      <c r="AL10" s="14">
        <v>0.18734546781730291</v>
      </c>
      <c r="AM10" s="14">
        <v>3.42297929888592E-3</v>
      </c>
      <c r="AN10" s="14">
        <v>3.42297929888592E-3</v>
      </c>
      <c r="AO10" s="14">
        <v>8.8352549005111265E-3</v>
      </c>
      <c r="AP10" s="14">
        <v>0.14503077372167761</v>
      </c>
      <c r="AQ10" s="14">
        <v>4.5062805763319549E-3</v>
      </c>
      <c r="AR10" s="14">
        <v>4.5062805763319549E-3</v>
      </c>
      <c r="AS10" s="14">
        <v>1.1082509092628914E-3</v>
      </c>
      <c r="AT10" s="14">
        <v>2.544102966711807E-2</v>
      </c>
      <c r="AU10" s="14">
        <v>1.1637010217319368E-4</v>
      </c>
      <c r="AV10" s="14">
        <v>1.1637010217319368E-4</v>
      </c>
      <c r="AW10" s="15"/>
      <c r="AX10" s="14">
        <f>HLOOKUP(AX9,AK9:AV10,2)</f>
        <v>1.1637010217319368E-4</v>
      </c>
      <c r="AY10" s="56">
        <f>AY9*100/AY8/100</f>
        <v>0.44195743057228865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23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25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109</v>
      </c>
      <c r="J15" s="9">
        <v>106</v>
      </c>
      <c r="K15" s="9">
        <v>106</v>
      </c>
      <c r="L15" s="9">
        <v>105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105</v>
      </c>
      <c r="AL15" s="9">
        <v>106</v>
      </c>
      <c r="AM15" s="9">
        <v>106</v>
      </c>
      <c r="AN15" s="9">
        <v>106</v>
      </c>
      <c r="AO15" s="9">
        <v>106</v>
      </c>
      <c r="AP15" s="9">
        <v>106</v>
      </c>
      <c r="AQ15" s="9">
        <v>106</v>
      </c>
      <c r="AR15" s="9">
        <v>106</v>
      </c>
      <c r="AS15" s="9">
        <v>104</v>
      </c>
      <c r="AT15" s="9">
        <v>105</v>
      </c>
      <c r="AU15" s="9">
        <v>105</v>
      </c>
      <c r="AV15" s="9">
        <v>105</v>
      </c>
      <c r="AW15" s="9"/>
      <c r="AX15" s="9"/>
    </row>
    <row r="16" spans="1:51" ht="15.5" x14ac:dyDescent="0.35">
      <c r="A16" s="30" t="s">
        <v>33</v>
      </c>
      <c r="B16">
        <v>52</v>
      </c>
      <c r="J16" s="9">
        <v>54</v>
      </c>
      <c r="K16" s="9">
        <v>63</v>
      </c>
      <c r="L16" s="9">
        <v>54</v>
      </c>
      <c r="N16" s="9"/>
      <c r="V16" s="55">
        <f>AVERAGE(J17:S17)</f>
        <v>53.935309973045825</v>
      </c>
      <c r="W16" s="9"/>
      <c r="X16" s="9"/>
      <c r="Y16" s="31" t="s">
        <v>33</v>
      </c>
      <c r="Z16" s="11">
        <v>52</v>
      </c>
      <c r="AA16" s="11">
        <v>52</v>
      </c>
      <c r="AB16" s="11"/>
      <c r="AC16" s="11"/>
      <c r="AD16" s="9"/>
      <c r="AE16" s="9"/>
      <c r="AF16" s="9"/>
      <c r="AH16" s="42">
        <f>AVERAGE(Z17:AF17)</f>
        <v>47.706422018348626</v>
      </c>
      <c r="AI16" s="11"/>
      <c r="AJ16" s="33" t="s">
        <v>33</v>
      </c>
      <c r="AK16" s="9">
        <v>58</v>
      </c>
      <c r="AL16" s="9">
        <v>46</v>
      </c>
      <c r="AM16" s="9">
        <v>54</v>
      </c>
      <c r="AN16" s="9">
        <v>54</v>
      </c>
      <c r="AO16" s="9">
        <v>57</v>
      </c>
      <c r="AP16" s="9">
        <v>59</v>
      </c>
      <c r="AQ16" s="9">
        <v>63</v>
      </c>
      <c r="AR16" s="9">
        <v>63</v>
      </c>
      <c r="AS16" s="9">
        <v>54</v>
      </c>
      <c r="AT16" s="9">
        <v>60</v>
      </c>
      <c r="AU16" s="9">
        <v>54</v>
      </c>
      <c r="AV16" s="9">
        <v>54</v>
      </c>
      <c r="AW16" s="9"/>
      <c r="AX16" s="9"/>
      <c r="AY16" s="24">
        <f>AVERAGE(AK17:AV17)</f>
        <v>53.395506485129125</v>
      </c>
    </row>
    <row r="17" spans="1:51" s="24" customFormat="1" ht="15.5" x14ac:dyDescent="0.35">
      <c r="A17" s="34" t="s">
        <v>34</v>
      </c>
      <c r="B17" s="24">
        <v>47.706422018348626</v>
      </c>
      <c r="H17" s="25">
        <f>MAX(B17:G17)</f>
        <v>47.706422018348626</v>
      </c>
      <c r="J17" s="24">
        <v>50.943396226415096</v>
      </c>
      <c r="K17" s="24">
        <v>59.433962264150942</v>
      </c>
      <c r="L17" s="24">
        <v>51.428571428571431</v>
      </c>
      <c r="U17" s="25">
        <f>MAX(J17:S17)</f>
        <v>59.433962264150942</v>
      </c>
      <c r="V17" s="26">
        <f>STDEV(J17:S17)</f>
        <v>4.7681475971338747</v>
      </c>
      <c r="Y17" s="34" t="s">
        <v>34</v>
      </c>
      <c r="Z17" s="24">
        <v>47.706422018348626</v>
      </c>
      <c r="AA17" s="24">
        <v>47.706422018348626</v>
      </c>
      <c r="AG17" s="25">
        <f>MAX(Z17:AF17)</f>
        <v>47.706422018348626</v>
      </c>
      <c r="AH17" s="29">
        <f>STDEV(Z17:AF17)</f>
        <v>0</v>
      </c>
      <c r="AJ17" s="34" t="s">
        <v>34</v>
      </c>
      <c r="AK17" s="24">
        <v>55.238095238095241</v>
      </c>
      <c r="AL17" s="24">
        <v>43.39622641509434</v>
      </c>
      <c r="AM17" s="24">
        <v>50.943396226415096</v>
      </c>
      <c r="AN17" s="24">
        <v>50.943396226415096</v>
      </c>
      <c r="AO17" s="24">
        <v>53.773584905660378</v>
      </c>
      <c r="AP17" s="24">
        <v>55.660377358490564</v>
      </c>
      <c r="AQ17" s="24">
        <v>59.433962264150942</v>
      </c>
      <c r="AR17" s="24">
        <v>59.433962264150942</v>
      </c>
      <c r="AS17" s="24">
        <v>51.92307692307692</v>
      </c>
      <c r="AT17" s="24">
        <v>57.142857142857146</v>
      </c>
      <c r="AU17" s="24">
        <v>51.428571428571431</v>
      </c>
      <c r="AV17" s="24">
        <v>51.428571428571431</v>
      </c>
      <c r="AX17" s="26">
        <f>MAX(AK17:AV17)</f>
        <v>59.433962264150942</v>
      </c>
      <c r="AY17" s="25">
        <f>STDEV(AK17:AV17)</f>
        <v>4.4471978637157861</v>
      </c>
    </row>
    <row r="18" spans="1:51" x14ac:dyDescent="0.35">
      <c r="A18" t="s">
        <v>119</v>
      </c>
      <c r="B18" s="52" t="str">
        <f>IF(B17&lt;(50+(1.654*50)/SQRT(B15)),"n.s.","")</f>
        <v>n.s.</v>
      </c>
      <c r="G18" s="9"/>
      <c r="H18" s="14" t="str">
        <f>HLOOKUP(H17,B17:G18,2)</f>
        <v>n.s.</v>
      </c>
      <c r="J18" s="52" t="str">
        <f>IF(J17&lt;(50+(1.654*50)/SQRT(J15)),"n.s.","")</f>
        <v>n.s.</v>
      </c>
      <c r="K18" s="52" t="str">
        <f>IF(K17&lt;(50+(1.654*50)/SQRT(K15)),"n.s.","")</f>
        <v/>
      </c>
      <c r="L18" s="52" t="str">
        <f>IF(L17&lt;(50+(1.654*50)/SQRT(L15)),"n.s.","")</f>
        <v>n.s.</v>
      </c>
      <c r="N18" s="9"/>
      <c r="U18" s="14" t="str">
        <f>HLOOKUP(U17,J17:S18,2)</f>
        <v/>
      </c>
      <c r="V18" s="56">
        <f>V17*100/V16/100</f>
        <v>8.8404935459103828E-2</v>
      </c>
      <c r="W18" s="9"/>
      <c r="X18" s="9"/>
      <c r="Y18" t="s">
        <v>119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t="s">
        <v>119</v>
      </c>
      <c r="AK18" s="52" t="str">
        <f>IF(AK17&lt;(50+(1.654*50)/SQRT(AK15)),"n.s.","")</f>
        <v>n.s.</v>
      </c>
      <c r="AL18" s="52" t="str">
        <f t="shared" ref="AL18:AV18" si="0">IF(AL17&lt;(50+(1.654*50)/SQRT(AL15)),"n.s.","")</f>
        <v>n.s.</v>
      </c>
      <c r="AM18" s="52" t="str">
        <f t="shared" si="0"/>
        <v>n.s.</v>
      </c>
      <c r="AN18" s="52" t="str">
        <f t="shared" si="0"/>
        <v>n.s.</v>
      </c>
      <c r="AO18" s="52" t="str">
        <f t="shared" si="0"/>
        <v>n.s.</v>
      </c>
      <c r="AP18" s="52" t="str">
        <f t="shared" si="0"/>
        <v>n.s.</v>
      </c>
      <c r="AQ18" s="52" t="str">
        <f t="shared" si="0"/>
        <v/>
      </c>
      <c r="AR18" s="52" t="str">
        <f t="shared" si="0"/>
        <v/>
      </c>
      <c r="AS18" s="52" t="str">
        <f t="shared" si="0"/>
        <v>n.s.</v>
      </c>
      <c r="AT18" s="52" t="str">
        <f t="shared" si="0"/>
        <v>n.s.</v>
      </c>
      <c r="AU18" s="52" t="str">
        <f t="shared" si="0"/>
        <v>n.s.</v>
      </c>
      <c r="AV18" s="52" t="str">
        <f t="shared" si="0"/>
        <v>n.s.</v>
      </c>
      <c r="AW18" s="9"/>
      <c r="AX18" s="14"/>
      <c r="AY18" s="56">
        <f>AY17*100/AY16/100</f>
        <v>8.3287867396750884E-2</v>
      </c>
    </row>
    <row r="20" spans="1:51" x14ac:dyDescent="0.35">
      <c r="A20" t="s">
        <v>38</v>
      </c>
      <c r="B20" t="s">
        <v>47</v>
      </c>
      <c r="E20" t="s">
        <v>49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115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84">
        <v>-0.10979833716250977</v>
      </c>
      <c r="C24" s="14">
        <v>0.1478415904287621</v>
      </c>
      <c r="D24" s="14"/>
      <c r="E24" s="14">
        <v>0.22146009176445175</v>
      </c>
      <c r="F24" s="14"/>
      <c r="G24" s="14"/>
      <c r="H24" s="89">
        <f>MAX(B24:G24)</f>
        <v>0.22146009176445175</v>
      </c>
      <c r="J24" s="15">
        <v>8.3487388500131335E-2</v>
      </c>
      <c r="K24" s="15">
        <v>0.14382968339667143</v>
      </c>
      <c r="L24" s="15">
        <v>-1.0271847770022205E-2</v>
      </c>
      <c r="O24" s="10"/>
      <c r="V24" s="9"/>
      <c r="W24" s="9"/>
      <c r="X24" s="9"/>
      <c r="Y24" s="11" t="s">
        <v>19</v>
      </c>
      <c r="Z24" s="16">
        <v>1.6783668382885787E-2</v>
      </c>
      <c r="AA24" s="16">
        <v>8.775563060044872E-2</v>
      </c>
      <c r="AB24" s="16">
        <v>0.26101427853228332</v>
      </c>
      <c r="AC24" s="16"/>
      <c r="AD24" s="11"/>
      <c r="AE24" s="11"/>
      <c r="AF24" s="11"/>
      <c r="AG24" s="89">
        <f>MAX(Z24:AF24)</f>
        <v>0.26101427853228332</v>
      </c>
      <c r="AH24" s="11"/>
      <c r="AI24" s="11"/>
      <c r="AJ24" s="9" t="s">
        <v>19</v>
      </c>
      <c r="AK24" s="15">
        <v>7.1241158299228793E-2</v>
      </c>
      <c r="AL24" s="15">
        <v>0.21822269599965266</v>
      </c>
      <c r="AM24" s="15">
        <v>-5.9461725187871892E-2</v>
      </c>
      <c r="AN24" s="15">
        <v>8.3487388500131335E-2</v>
      </c>
      <c r="AO24" s="15">
        <v>0.10891713765818421</v>
      </c>
      <c r="AP24" s="15">
        <v>0.21890825151224322</v>
      </c>
      <c r="AQ24" s="15">
        <v>4.4200925713744559E-2</v>
      </c>
      <c r="AR24" s="15">
        <v>0.14382968339667143</v>
      </c>
      <c r="AS24" s="15">
        <v>1.5322392937391864E-2</v>
      </c>
      <c r="AT24" s="15">
        <v>0.1254984541627662</v>
      </c>
      <c r="AU24" s="15">
        <v>-0.13790663194349256</v>
      </c>
      <c r="AV24" s="15">
        <v>-1.0271847770022205E-2</v>
      </c>
      <c r="AW24" s="9"/>
      <c r="AX24" s="9"/>
    </row>
    <row r="25" spans="1:51" s="17" customFormat="1" ht="15.5" x14ac:dyDescent="0.35">
      <c r="A25" s="17" t="s">
        <v>20</v>
      </c>
      <c r="B25" s="18">
        <v>1.2055674843652173E-2</v>
      </c>
      <c r="C25" s="18">
        <v>2.1857135860505843E-2</v>
      </c>
      <c r="D25" s="18"/>
      <c r="E25" s="18">
        <v>4.9044572244319393E-2</v>
      </c>
      <c r="F25" s="18"/>
      <c r="G25" s="18"/>
      <c r="I25" s="24">
        <f>AVERAGE(B26:G26)</f>
        <v>2.7652460982825802</v>
      </c>
      <c r="J25" s="19">
        <v>6.970144038571862E-3</v>
      </c>
      <c r="K25" s="19">
        <v>2.0686977825986743E-2</v>
      </c>
      <c r="L25" s="19">
        <v>1.0551085661051014E-4</v>
      </c>
      <c r="O25" s="20"/>
      <c r="V25" s="55">
        <f>AVERAGE(J26:S26)</f>
        <v>0.92542109070563716</v>
      </c>
      <c r="W25" s="21"/>
      <c r="X25" s="21"/>
      <c r="Y25" s="22" t="s">
        <v>20</v>
      </c>
      <c r="Z25" s="23">
        <v>2.8169152438668E-4</v>
      </c>
      <c r="AA25" s="23">
        <v>7.7010507020824114E-3</v>
      </c>
      <c r="AB25" s="23">
        <v>6.8128453597728372E-2</v>
      </c>
      <c r="AC25" s="23"/>
      <c r="AD25" s="22"/>
      <c r="AE25" s="22"/>
      <c r="AF25" s="22"/>
      <c r="AH25" s="42">
        <f>AVERAGE(Z26:AF26)</f>
        <v>2.5370398608065821</v>
      </c>
      <c r="AI25" s="22"/>
      <c r="AJ25" s="21" t="s">
        <v>20</v>
      </c>
      <c r="AK25" s="19">
        <v>5.0753026358157753E-3</v>
      </c>
      <c r="AL25" s="19">
        <v>4.7621145049356821E-2</v>
      </c>
      <c r="AM25" s="19">
        <v>3.5356967623179987E-3</v>
      </c>
      <c r="AN25" s="19">
        <v>6.970144038571862E-3</v>
      </c>
      <c r="AO25" s="19">
        <v>1.1862942875651849E-2</v>
      </c>
      <c r="AP25" s="19">
        <v>4.7920822580147536E-2</v>
      </c>
      <c r="AQ25" s="19">
        <v>1.9537218339519651E-3</v>
      </c>
      <c r="AR25" s="19">
        <v>2.0686977825986743E-2</v>
      </c>
      <c r="AS25" s="19">
        <v>2.347757253278361E-4</v>
      </c>
      <c r="AT25" s="19">
        <v>1.574986199724393E-2</v>
      </c>
      <c r="AU25" s="19">
        <v>1.9018239133997923E-2</v>
      </c>
      <c r="AV25" s="19">
        <v>1.0551085661051014E-4</v>
      </c>
      <c r="AW25" s="21"/>
      <c r="AX25" s="21"/>
      <c r="AY25" s="24">
        <f>AVERAGE(AK26:AV26)</f>
        <v>1.5061261776248394</v>
      </c>
    </row>
    <row r="26" spans="1:51" s="25" customFormat="1" ht="15.5" x14ac:dyDescent="0.35">
      <c r="A26" s="24" t="s">
        <v>21</v>
      </c>
      <c r="B26" s="24">
        <v>1.2055674843652173</v>
      </c>
      <c r="C26" s="24">
        <v>2.1857135860505843</v>
      </c>
      <c r="D26" s="24"/>
      <c r="E26" s="24">
        <v>4.9044572244319395</v>
      </c>
      <c r="F26" s="24"/>
      <c r="G26" s="24"/>
      <c r="H26" s="25">
        <f>MAX(B26:G26)</f>
        <v>4.9044572244319395</v>
      </c>
      <c r="I26" s="29">
        <f>STDEV(B26:G26)</f>
        <v>1.9163349855500638</v>
      </c>
      <c r="J26" s="24">
        <v>0.69701440385718616</v>
      </c>
      <c r="K26" s="24">
        <v>2.0686977825986741</v>
      </c>
      <c r="L26" s="24">
        <v>1.0551085661051014E-2</v>
      </c>
      <c r="N26" s="26"/>
      <c r="O26" s="27"/>
      <c r="U26" s="25">
        <f>MAX(J26:S26)</f>
        <v>2.0686977825986741</v>
      </c>
      <c r="V26" s="26">
        <f>STDEV(J26:S26)</f>
        <v>1.0479118128338027</v>
      </c>
      <c r="W26" s="26"/>
      <c r="X26" s="26"/>
      <c r="Y26" s="25" t="s">
        <v>21</v>
      </c>
      <c r="Z26" s="24">
        <v>2.8169152438668001E-2</v>
      </c>
      <c r="AA26" s="24">
        <v>0.77010507020824115</v>
      </c>
      <c r="AB26" s="24">
        <v>6.8128453597728376</v>
      </c>
      <c r="AC26" s="24"/>
      <c r="AD26" s="28"/>
      <c r="AE26" s="29"/>
      <c r="AF26" s="29"/>
      <c r="AG26" s="25">
        <f>MAX(Z26:AF26)</f>
        <v>6.8128453597728376</v>
      </c>
      <c r="AH26" s="29">
        <f>STDEV(Z26:AF26)</f>
        <v>3.7214918682245828</v>
      </c>
      <c r="AI26" s="29"/>
      <c r="AJ26" s="26" t="s">
        <v>21</v>
      </c>
      <c r="AK26" s="24">
        <v>0.50753026358157749</v>
      </c>
      <c r="AL26" s="24">
        <v>4.7621145049356821</v>
      </c>
      <c r="AM26" s="24">
        <v>0.35356967623179986</v>
      </c>
      <c r="AN26" s="24">
        <v>0.69701440385718616</v>
      </c>
      <c r="AO26" s="24">
        <v>1.186294287565185</v>
      </c>
      <c r="AP26" s="24">
        <v>4.7920822580147533</v>
      </c>
      <c r="AQ26" s="24">
        <v>0.19537218339519652</v>
      </c>
      <c r="AR26" s="24">
        <v>2.0686977825986741</v>
      </c>
      <c r="AS26" s="24">
        <v>2.3477572532783611E-2</v>
      </c>
      <c r="AT26" s="24">
        <v>1.574986199724393</v>
      </c>
      <c r="AU26" s="24">
        <v>1.9018239133997923</v>
      </c>
      <c r="AV26" s="24">
        <v>1.0551085661051014E-2</v>
      </c>
      <c r="AW26" s="26"/>
      <c r="AX26" s="26">
        <f>MAX(AK26:AV26)</f>
        <v>4.7920822580147533</v>
      </c>
      <c r="AY26" s="25">
        <f>STDEV(AK26:AV26)</f>
        <v>1.6817840885464574</v>
      </c>
    </row>
    <row r="27" spans="1:51" x14ac:dyDescent="0.35">
      <c r="A27" t="s">
        <v>111</v>
      </c>
      <c r="B27" s="14">
        <v>0.32308818177648213</v>
      </c>
      <c r="C27" s="14">
        <v>0.19351248760148812</v>
      </c>
      <c r="D27" s="14"/>
      <c r="E27" s="14">
        <v>4.9828334211609447E-2</v>
      </c>
      <c r="F27" s="14"/>
      <c r="G27" s="14"/>
      <c r="H27" s="14">
        <f>HLOOKUP(H26,B26:G27,2)</f>
        <v>4.9828334211609447E-2</v>
      </c>
      <c r="I27" s="56">
        <f>I26*100/I25/100</f>
        <v>0.69300702991326801</v>
      </c>
      <c r="J27" s="14">
        <v>0.56433045022913075</v>
      </c>
      <c r="K27" s="14">
        <v>0.31900760374954135</v>
      </c>
      <c r="L27" s="14">
        <v>0.94415502650839378</v>
      </c>
      <c r="N27" s="9"/>
      <c r="O27" s="30"/>
      <c r="P27" s="14"/>
      <c r="Q27" s="14"/>
      <c r="R27" s="14"/>
      <c r="S27" s="14"/>
      <c r="T27" s="14"/>
      <c r="U27" s="14">
        <f>HLOOKUP(U26,J26:S27,2)</f>
        <v>0.31900760374954135</v>
      </c>
      <c r="V27" s="56">
        <f>V26*100/V25/100</f>
        <v>1.1323621466577618</v>
      </c>
      <c r="W27" s="15"/>
      <c r="X27" s="15"/>
      <c r="Y27" t="s">
        <v>111</v>
      </c>
      <c r="Z27" s="14">
        <v>0.87955715860270312</v>
      </c>
      <c r="AA27" s="14">
        <v>0.17181810051378052</v>
      </c>
      <c r="AB27" s="14">
        <v>3.5255346439811423E-5</v>
      </c>
      <c r="AC27" s="14"/>
      <c r="AD27" s="31"/>
      <c r="AE27" s="16"/>
      <c r="AF27" s="16"/>
      <c r="AG27" s="14">
        <f>HLOOKUP(AG26,AA26:AF27,2)</f>
        <v>3.5255346439811423E-5</v>
      </c>
      <c r="AH27" s="56">
        <f>AH26*100/AH25/100</f>
        <v>1.4668637752665961</v>
      </c>
      <c r="AI27" s="31"/>
      <c r="AJ27" s="16" t="s">
        <v>111</v>
      </c>
      <c r="AK27" s="14">
        <v>0.51959392218768885</v>
      </c>
      <c r="AL27" s="14">
        <v>5.975863576690813E-4</v>
      </c>
      <c r="AM27" s="14">
        <v>0.35403881218857269</v>
      </c>
      <c r="AN27" s="14">
        <v>0.19278781430267347</v>
      </c>
      <c r="AO27" s="14">
        <v>0.32701034392945727</v>
      </c>
      <c r="AP27" s="14">
        <v>5.7368398938608409E-4</v>
      </c>
      <c r="AQ27" s="14">
        <v>0.49193714717608561</v>
      </c>
      <c r="AR27" s="14">
        <v>2.4649639969380206E-2</v>
      </c>
      <c r="AS27" s="14">
        <v>0.88997492771451725</v>
      </c>
      <c r="AT27" s="14">
        <v>5.0226486656420551E-2</v>
      </c>
      <c r="AU27" s="14">
        <v>3.0938576171157844E-2</v>
      </c>
      <c r="AV27" s="14">
        <v>0.87291114113644852</v>
      </c>
      <c r="AW27" s="15"/>
      <c r="AX27" s="14">
        <f>HLOOKUP(AX26,AK26:AV27,2)</f>
        <v>5.7368398938608409E-4</v>
      </c>
      <c r="AY27" s="56">
        <f>AY26*100/AY25/100</f>
        <v>1.1166289475152942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80</v>
      </c>
      <c r="C32">
        <v>78</v>
      </c>
      <c r="E32">
        <v>76</v>
      </c>
      <c r="J32" s="9">
        <v>49</v>
      </c>
      <c r="K32" s="9">
        <v>49</v>
      </c>
      <c r="L32" s="9">
        <v>48</v>
      </c>
      <c r="N32" s="9"/>
      <c r="V32" s="9"/>
      <c r="W32" s="9"/>
      <c r="X32" s="9"/>
      <c r="Y32" s="31" t="s">
        <v>32</v>
      </c>
      <c r="Z32" s="11">
        <v>82</v>
      </c>
      <c r="AA32" s="11">
        <v>80</v>
      </c>
      <c r="AB32" s="11">
        <v>78</v>
      </c>
      <c r="AC32" s="11"/>
      <c r="AD32" s="9"/>
      <c r="AE32" s="9"/>
      <c r="AF32" s="9"/>
      <c r="AH32" s="11"/>
      <c r="AI32" s="11"/>
      <c r="AJ32" s="33" t="s">
        <v>32</v>
      </c>
      <c r="AK32" s="9">
        <v>49</v>
      </c>
      <c r="AL32" s="9">
        <v>48</v>
      </c>
      <c r="AM32" s="9">
        <v>49</v>
      </c>
      <c r="AN32" s="9">
        <v>49</v>
      </c>
      <c r="AO32" s="9">
        <v>49</v>
      </c>
      <c r="AP32" s="9">
        <v>49</v>
      </c>
      <c r="AQ32" s="9">
        <v>49</v>
      </c>
      <c r="AR32" s="9">
        <v>49</v>
      </c>
      <c r="AS32" s="9">
        <v>48</v>
      </c>
      <c r="AT32" s="9">
        <v>47</v>
      </c>
      <c r="AU32" s="9">
        <v>48</v>
      </c>
      <c r="AV32" s="9">
        <v>48</v>
      </c>
      <c r="AW32" s="9"/>
      <c r="AX32" s="9"/>
    </row>
    <row r="33" spans="1:51" ht="15.5" x14ac:dyDescent="0.35">
      <c r="A33" s="30" t="s">
        <v>33</v>
      </c>
      <c r="B33">
        <v>35</v>
      </c>
      <c r="C33">
        <v>37</v>
      </c>
      <c r="E33">
        <v>37</v>
      </c>
      <c r="I33" s="24">
        <f>AVERAGE(B34:G34)</f>
        <v>46.623369320737737</v>
      </c>
      <c r="J33" s="9">
        <v>27</v>
      </c>
      <c r="K33" s="9">
        <v>30</v>
      </c>
      <c r="L33" s="9">
        <v>25</v>
      </c>
      <c r="N33" s="9"/>
      <c r="V33" s="55">
        <f>AVERAGE(J34:S34)</f>
        <v>56.136621315192741</v>
      </c>
      <c r="W33" s="9"/>
      <c r="X33" s="9"/>
      <c r="Y33" s="31" t="s">
        <v>33</v>
      </c>
      <c r="Z33" s="11">
        <v>42</v>
      </c>
      <c r="AA33" s="11">
        <v>36</v>
      </c>
      <c r="AB33" s="11">
        <v>37</v>
      </c>
      <c r="AC33" s="11"/>
      <c r="AD33" s="9"/>
      <c r="AE33" s="9"/>
      <c r="AF33" s="9"/>
      <c r="AH33" s="42">
        <f>AVERAGE(Z34:AF34)</f>
        <v>47.885136543673127</v>
      </c>
      <c r="AI33" s="11"/>
      <c r="AJ33" s="33" t="s">
        <v>33</v>
      </c>
      <c r="AK33" s="9">
        <v>27</v>
      </c>
      <c r="AL33" s="9">
        <v>27</v>
      </c>
      <c r="AM33" s="9">
        <v>28</v>
      </c>
      <c r="AN33" s="9">
        <v>27</v>
      </c>
      <c r="AO33" s="9">
        <v>29</v>
      </c>
      <c r="AP33" s="9">
        <v>23</v>
      </c>
      <c r="AQ33" s="9">
        <v>31</v>
      </c>
      <c r="AR33" s="9">
        <v>30</v>
      </c>
      <c r="AS33" s="9">
        <v>27</v>
      </c>
      <c r="AT33" s="9">
        <v>25</v>
      </c>
      <c r="AU33" s="9">
        <v>14</v>
      </c>
      <c r="AV33" s="9">
        <v>25</v>
      </c>
      <c r="AW33" s="9"/>
      <c r="AX33" s="9"/>
      <c r="AY33" s="24">
        <f>AVERAGE(AK34:AV34)</f>
        <v>53.741722752930961</v>
      </c>
    </row>
    <row r="34" spans="1:51" s="24" customFormat="1" ht="15.5" x14ac:dyDescent="0.35">
      <c r="A34" s="34" t="s">
        <v>34</v>
      </c>
      <c r="B34" s="24">
        <v>43.75</v>
      </c>
      <c r="C34" s="24">
        <v>47.435897435897438</v>
      </c>
      <c r="E34" s="24">
        <v>48.684210526315788</v>
      </c>
      <c r="H34" s="25">
        <f>MAX(B34:G34)</f>
        <v>48.684210526315788</v>
      </c>
      <c r="I34" s="29">
        <f>STDEV(B34:G34)</f>
        <v>2.5654940718982586</v>
      </c>
      <c r="J34" s="24">
        <v>55.102040816326529</v>
      </c>
      <c r="K34" s="24">
        <v>61.224489795918366</v>
      </c>
      <c r="L34" s="24">
        <v>52.083333333333336</v>
      </c>
      <c r="U34" s="25">
        <f>MAX(J34:S34)</f>
        <v>61.224489795918366</v>
      </c>
      <c r="V34" s="26">
        <f>STDEV(J34:S34)</f>
        <v>4.6575694278068163</v>
      </c>
      <c r="Y34" s="34" t="s">
        <v>34</v>
      </c>
      <c r="Z34" s="24">
        <v>51.219512195121951</v>
      </c>
      <c r="AA34" s="24">
        <v>45</v>
      </c>
      <c r="AB34" s="24">
        <v>47.435897435897438</v>
      </c>
      <c r="AG34" s="25">
        <f>MAX(Z34:AF34)</f>
        <v>51.219512195121951</v>
      </c>
      <c r="AH34" s="29">
        <f>STDEV(Z34:AF34)</f>
        <v>3.1339982160626687</v>
      </c>
      <c r="AJ34" s="34" t="s">
        <v>34</v>
      </c>
      <c r="AK34" s="24">
        <v>55.102040816326529</v>
      </c>
      <c r="AL34" s="24">
        <v>56.25</v>
      </c>
      <c r="AM34" s="24">
        <v>57.142857142857146</v>
      </c>
      <c r="AN34" s="24">
        <v>55.102040816326529</v>
      </c>
      <c r="AO34" s="24">
        <v>59.183673469387756</v>
      </c>
      <c r="AP34" s="24">
        <v>46.938775510204081</v>
      </c>
      <c r="AQ34" s="24">
        <v>63.265306122448976</v>
      </c>
      <c r="AR34" s="24">
        <v>61.224489795918366</v>
      </c>
      <c r="AS34" s="24">
        <v>56.25</v>
      </c>
      <c r="AT34" s="24">
        <v>53.191489361702125</v>
      </c>
      <c r="AU34" s="24">
        <v>29.166666666666668</v>
      </c>
      <c r="AV34" s="24">
        <v>52.083333333333336</v>
      </c>
      <c r="AX34" s="26">
        <f>MAX(AK34:AV34)</f>
        <v>63.265306122448976</v>
      </c>
      <c r="AY34" s="25">
        <f>STDEV(AK34:AV34)</f>
        <v>8.8287923121414433</v>
      </c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5.5025926038278515E-2</v>
      </c>
      <c r="J35" s="52" t="str">
        <f>IF(J34&lt;(50+(1.654*50)/SQRT(J32)),"n.s.","")</f>
        <v>n.s.</v>
      </c>
      <c r="K35" s="52" t="str">
        <f>IF(K34&lt;(50+(1.654*50)/SQRT(K32)),"n.s.","")</f>
        <v>n.s.</v>
      </c>
      <c r="L35" s="52" t="str">
        <f>IF(L34&lt;(50+(1.654*50)/SQRT(L32)),"n.s.","")</f>
        <v>n.s.</v>
      </c>
      <c r="U35" s="14" t="str">
        <f>HLOOKUP(U34,J34:S35,2)</f>
        <v>n.s.</v>
      </c>
      <c r="V35" s="56">
        <f>V34*100/V33/100</f>
        <v>8.2968467262319864E-2</v>
      </c>
      <c r="Y35" t="s">
        <v>119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6.5448246413672417E-2</v>
      </c>
      <c r="AJ35" t="s">
        <v>119</v>
      </c>
      <c r="AK35" s="52" t="str">
        <f>IF(AK34&lt;(50+(1.654*50)/SQRT(AK32)),"n.s.","")</f>
        <v>n.s.</v>
      </c>
      <c r="AL35" s="52" t="str">
        <f t="shared" ref="AL35:AV35" si="1">IF(AL34&lt;(50+(1.654*50)/SQRT(AL32)),"n.s.","")</f>
        <v>n.s.</v>
      </c>
      <c r="AM35" s="52" t="str">
        <f t="shared" si="1"/>
        <v>n.s.</v>
      </c>
      <c r="AN35" s="52" t="str">
        <f t="shared" si="1"/>
        <v>n.s.</v>
      </c>
      <c r="AO35" s="52" t="str">
        <f t="shared" si="1"/>
        <v>n.s.</v>
      </c>
      <c r="AP35" s="52" t="str">
        <f t="shared" si="1"/>
        <v>n.s.</v>
      </c>
      <c r="AQ35" s="52" t="str">
        <f t="shared" si="1"/>
        <v/>
      </c>
      <c r="AR35" s="52" t="str">
        <f t="shared" si="1"/>
        <v>n.s.</v>
      </c>
      <c r="AS35" s="52" t="str">
        <f t="shared" si="1"/>
        <v>n.s.</v>
      </c>
      <c r="AT35" s="52" t="str">
        <f t="shared" si="1"/>
        <v>n.s.</v>
      </c>
      <c r="AU35" s="52" t="str">
        <f t="shared" si="1"/>
        <v>n.s.</v>
      </c>
      <c r="AV35" s="52" t="str">
        <f t="shared" si="1"/>
        <v>n.s.</v>
      </c>
      <c r="AX35" s="14"/>
      <c r="AY35" s="56">
        <f>AY34*100/AY33/100</f>
        <v>0.16428189979562829</v>
      </c>
    </row>
    <row r="37" spans="1:51" x14ac:dyDescent="0.35">
      <c r="A37" t="s">
        <v>39</v>
      </c>
      <c r="B37" t="s">
        <v>46</v>
      </c>
      <c r="D37" t="s">
        <v>48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 s="3" t="s">
        <v>1</v>
      </c>
      <c r="K38" s="1"/>
      <c r="L38" s="1"/>
      <c r="M38" s="1"/>
      <c r="N38" s="1"/>
      <c r="O38" s="1"/>
      <c r="P38" s="1"/>
      <c r="Q38" s="1"/>
      <c r="R38" s="1"/>
      <c r="S38" s="1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 s="5" t="s">
        <v>3</v>
      </c>
      <c r="AK38" s="7"/>
      <c r="AL38" s="7"/>
      <c r="AM38" s="8"/>
      <c r="AN38" s="8"/>
      <c r="AO38" s="8"/>
      <c r="AP38" s="1"/>
      <c r="AQ38" s="1"/>
      <c r="AR38" s="3"/>
      <c r="AS38" s="3"/>
      <c r="AT38" s="3"/>
      <c r="AU38" s="3"/>
      <c r="AV38" s="3"/>
      <c r="AW38" s="4"/>
      <c r="AX38" s="4"/>
    </row>
    <row r="39" spans="1:51" x14ac:dyDescent="0.35">
      <c r="G39" s="9"/>
      <c r="J39" s="9"/>
      <c r="K39" s="9" t="s">
        <v>4</v>
      </c>
      <c r="O39" s="10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J39" s="9"/>
      <c r="AK39" s="9" t="s">
        <v>27</v>
      </c>
      <c r="AL39" s="9"/>
      <c r="AM39" s="9"/>
      <c r="AN39" s="9"/>
      <c r="AO39" s="12" t="s">
        <v>28</v>
      </c>
      <c r="AP39" s="12"/>
      <c r="AQ39" s="12"/>
      <c r="AR39" s="12"/>
      <c r="AS39" s="13" t="s">
        <v>29</v>
      </c>
      <c r="AT39" s="13"/>
      <c r="AU39" s="13"/>
      <c r="AV39" s="13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J40" s="9" t="s">
        <v>12</v>
      </c>
      <c r="K40" s="9" t="s">
        <v>13</v>
      </c>
      <c r="L40" s="9" t="s">
        <v>14</v>
      </c>
      <c r="O40" s="10"/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J40" s="9" t="s">
        <v>5</v>
      </c>
      <c r="AK40" s="54" t="s">
        <v>120</v>
      </c>
      <c r="AL40" s="54" t="s">
        <v>121</v>
      </c>
      <c r="AM40" s="54" t="s">
        <v>122</v>
      </c>
      <c r="AN40" s="54" t="s">
        <v>123</v>
      </c>
      <c r="AO40" s="54" t="s">
        <v>120</v>
      </c>
      <c r="AP40" s="54" t="s">
        <v>121</v>
      </c>
      <c r="AQ40" s="54" t="s">
        <v>122</v>
      </c>
      <c r="AR40" s="54" t="s">
        <v>123</v>
      </c>
      <c r="AS40" s="54" t="s">
        <v>120</v>
      </c>
      <c r="AT40" s="54" t="s">
        <v>121</v>
      </c>
      <c r="AU40" s="54" t="s">
        <v>122</v>
      </c>
      <c r="AV40" s="54" t="s">
        <v>123</v>
      </c>
      <c r="AW40" s="9"/>
      <c r="AX40" s="9"/>
    </row>
    <row r="41" spans="1:51" x14ac:dyDescent="0.35">
      <c r="A41" t="s">
        <v>19</v>
      </c>
      <c r="B41" s="14">
        <v>0.31013167517537915</v>
      </c>
      <c r="C41" s="14">
        <v>6.908823061201802E-2</v>
      </c>
      <c r="D41" s="14">
        <v>0.3629321213369982</v>
      </c>
      <c r="E41" s="14">
        <v>0.21009476260996648</v>
      </c>
      <c r="F41" s="14">
        <v>0.19601054790852443</v>
      </c>
      <c r="G41" s="14">
        <v>0.24548783091724885</v>
      </c>
      <c r="H41" s="89">
        <f>MAX(B41:G41)</f>
        <v>0.3629321213369982</v>
      </c>
      <c r="J41" s="15">
        <v>0.31800774926061376</v>
      </c>
      <c r="K41" s="15">
        <v>0.31796080865683496</v>
      </c>
      <c r="L41" s="15">
        <v>0.33597193395549241</v>
      </c>
      <c r="O41" s="10"/>
      <c r="V41" s="9"/>
      <c r="W41" s="9"/>
      <c r="X41" s="9"/>
      <c r="Y41" s="11" t="s">
        <v>19</v>
      </c>
      <c r="Z41" s="16">
        <v>0.34260676886948166</v>
      </c>
      <c r="AA41" s="16">
        <v>0.20688997751249827</v>
      </c>
      <c r="AB41" s="16">
        <v>0.23389342147620981</v>
      </c>
      <c r="AC41" s="16">
        <v>0.35261408521812443</v>
      </c>
      <c r="AD41" s="11"/>
      <c r="AE41" s="11"/>
      <c r="AF41" s="11"/>
      <c r="AG41" s="89">
        <f>MAX(Z41:AF41)</f>
        <v>0.35261408521812443</v>
      </c>
      <c r="AH41" s="11"/>
      <c r="AI41" s="11"/>
      <c r="AJ41" s="9" t="s">
        <v>19</v>
      </c>
      <c r="AK41" s="15">
        <v>0.39840569815634813</v>
      </c>
      <c r="AL41" s="15">
        <v>0.3008358306959486</v>
      </c>
      <c r="AM41" s="15">
        <v>0.33897293784954979</v>
      </c>
      <c r="AN41" s="15">
        <v>0.18310305476667921</v>
      </c>
      <c r="AO41" s="15">
        <v>0.37701973549529022</v>
      </c>
      <c r="AP41" s="15">
        <v>0.27048103990194322</v>
      </c>
      <c r="AQ41" s="15">
        <v>0.37761492351047526</v>
      </c>
      <c r="AR41" s="15">
        <v>0.15154479752511904</v>
      </c>
      <c r="AS41" s="15">
        <v>0.41010784311422033</v>
      </c>
      <c r="AT41" s="15">
        <v>0.35093407156824175</v>
      </c>
      <c r="AU41" s="15">
        <v>0.33995673198490689</v>
      </c>
      <c r="AV41" s="15">
        <v>0.20694382590152607</v>
      </c>
      <c r="AW41" s="9"/>
      <c r="AX41" s="9"/>
    </row>
    <row r="42" spans="1:51" s="17" customFormat="1" ht="15.5" x14ac:dyDescent="0.35">
      <c r="A42" s="17" t="s">
        <v>20</v>
      </c>
      <c r="B42" s="18">
        <v>9.6181655947086886E-2</v>
      </c>
      <c r="C42" s="18">
        <v>4.7731836090993841E-3</v>
      </c>
      <c r="D42" s="18">
        <v>0.13171972469817358</v>
      </c>
      <c r="E42" s="18">
        <v>4.413980927613817E-2</v>
      </c>
      <c r="F42" s="18">
        <v>3.8420134891399949E-2</v>
      </c>
      <c r="G42" s="18">
        <v>6.0264275128455759E-2</v>
      </c>
      <c r="I42" s="24">
        <f>AVERAGE(B43:G43)</f>
        <v>6.2583130591725622</v>
      </c>
      <c r="J42" s="19">
        <v>0.1011289285898014</v>
      </c>
      <c r="K42" s="19">
        <v>0.10109907584170841</v>
      </c>
      <c r="L42" s="19">
        <v>0.11287714040579375</v>
      </c>
      <c r="O42" s="20"/>
      <c r="V42" s="55">
        <f>AVERAGE(J43:S43)</f>
        <v>10.503504827910119</v>
      </c>
      <c r="W42" s="21"/>
      <c r="X42" s="21"/>
      <c r="Y42" s="22" t="s">
        <v>20</v>
      </c>
      <c r="Z42" s="23">
        <v>0.11737939807518642</v>
      </c>
      <c r="AA42" s="23">
        <v>4.2803462795122038E-2</v>
      </c>
      <c r="AB42" s="23">
        <v>5.4706132609847927E-2</v>
      </c>
      <c r="AC42" s="23">
        <v>0.12433669309421472</v>
      </c>
      <c r="AD42" s="22"/>
      <c r="AE42" s="22"/>
      <c r="AF42" s="22"/>
      <c r="AH42" s="42">
        <f>AVERAGE(Z43:AF43)</f>
        <v>8.4806421643592778</v>
      </c>
      <c r="AI42" s="22"/>
      <c r="AJ42" s="21" t="s">
        <v>20</v>
      </c>
      <c r="AK42" s="19">
        <v>0.15872710032344717</v>
      </c>
      <c r="AL42" s="19">
        <v>9.0502197030521453E-2</v>
      </c>
      <c r="AM42" s="19">
        <v>0.11490265259435475</v>
      </c>
      <c r="AN42" s="19">
        <v>3.3526728664889524E-2</v>
      </c>
      <c r="AO42" s="19">
        <v>0.14214388095293859</v>
      </c>
      <c r="AP42" s="19">
        <v>7.3159992946436603E-2</v>
      </c>
      <c r="AQ42" s="19">
        <v>0.1425930304578221</v>
      </c>
      <c r="AR42" s="19">
        <v>2.2965825656929326E-2</v>
      </c>
      <c r="AS42" s="19">
        <v>0.16818844298379795</v>
      </c>
      <c r="AT42" s="19">
        <v>0.12315472258746382</v>
      </c>
      <c r="AU42" s="19">
        <v>0.11557057962185782</v>
      </c>
      <c r="AV42" s="19">
        <v>4.2825747078761134E-2</v>
      </c>
      <c r="AW42" s="21"/>
      <c r="AX42" s="21"/>
      <c r="AY42" s="24">
        <f>AVERAGE(AK43:AV43)</f>
        <v>10.235507507493502</v>
      </c>
    </row>
    <row r="43" spans="1:51" s="25" customFormat="1" ht="15.5" x14ac:dyDescent="0.35">
      <c r="A43" s="24" t="s">
        <v>21</v>
      </c>
      <c r="B43" s="24">
        <v>9.6181655947086888</v>
      </c>
      <c r="C43" s="24">
        <v>0.4773183609099384</v>
      </c>
      <c r="D43" s="24">
        <v>13.171972469817359</v>
      </c>
      <c r="E43" s="24">
        <v>4.4139809276138173</v>
      </c>
      <c r="F43" s="24">
        <v>3.8420134891399949</v>
      </c>
      <c r="G43" s="24">
        <v>6.0264275128455758</v>
      </c>
      <c r="H43" s="25">
        <f>MAX(B43:G43)</f>
        <v>13.171972469817359</v>
      </c>
      <c r="I43" s="29">
        <f>STDEV(B43:G43)</f>
        <v>4.5122285123544312</v>
      </c>
      <c r="J43" s="24">
        <v>10.112892858980139</v>
      </c>
      <c r="K43" s="24">
        <v>10.109907584170841</v>
      </c>
      <c r="L43" s="24">
        <v>11.287714040579374</v>
      </c>
      <c r="N43" s="26"/>
      <c r="O43" s="27"/>
      <c r="U43" s="25">
        <f>MAX(J43:S43)</f>
        <v>11.287714040579374</v>
      </c>
      <c r="V43" s="26">
        <f>STDEV(J43:S43)</f>
        <v>0.6791467403241529</v>
      </c>
      <c r="W43" s="26"/>
      <c r="X43" s="26"/>
      <c r="Y43" s="25" t="s">
        <v>21</v>
      </c>
      <c r="Z43" s="24">
        <v>11.737939807518643</v>
      </c>
      <c r="AA43" s="24">
        <v>4.2803462795122034</v>
      </c>
      <c r="AB43" s="24">
        <v>5.4706132609847931</v>
      </c>
      <c r="AC43" s="24">
        <v>12.433669309421472</v>
      </c>
      <c r="AD43" s="28"/>
      <c r="AE43" s="29"/>
      <c r="AF43" s="29"/>
      <c r="AG43" s="25">
        <f>MAX(Z43:AF43)</f>
        <v>12.433669309421472</v>
      </c>
      <c r="AH43" s="29">
        <f>STDEV(Z43:AF43)</f>
        <v>4.2007606876669046</v>
      </c>
      <c r="AI43" s="29"/>
      <c r="AJ43" s="26" t="s">
        <v>21</v>
      </c>
      <c r="AK43" s="24">
        <v>15.872710032344717</v>
      </c>
      <c r="AL43" s="24">
        <v>9.0502197030521447</v>
      </c>
      <c r="AM43" s="24">
        <v>11.490265259435475</v>
      </c>
      <c r="AN43" s="24">
        <v>3.3526728664889522</v>
      </c>
      <c r="AO43" s="24">
        <v>14.214388095293859</v>
      </c>
      <c r="AP43" s="24">
        <v>7.3159992946436603</v>
      </c>
      <c r="AQ43" s="24">
        <v>14.259303045782209</v>
      </c>
      <c r="AR43" s="24">
        <v>2.2965825656929324</v>
      </c>
      <c r="AS43" s="24">
        <v>16.818844298379794</v>
      </c>
      <c r="AT43" s="24">
        <v>12.315472258746382</v>
      </c>
      <c r="AU43" s="24">
        <v>11.557057962185782</v>
      </c>
      <c r="AV43" s="24">
        <v>4.2825747078761136</v>
      </c>
      <c r="AW43" s="26"/>
      <c r="AX43" s="26">
        <f>MAX(AK43:AV43)</f>
        <v>16.818844298379794</v>
      </c>
      <c r="AY43" s="25">
        <f>STDEV(AK43:AV43)</f>
        <v>4.9594148215025768</v>
      </c>
    </row>
    <row r="44" spans="1:51" x14ac:dyDescent="0.35">
      <c r="A44" t="s">
        <v>111</v>
      </c>
      <c r="B44" s="14">
        <v>4.2935394046153483E-5</v>
      </c>
      <c r="C44" s="14">
        <v>0.37066707042874425</v>
      </c>
      <c r="D44" s="14">
        <v>1.6010393182515604E-3</v>
      </c>
      <c r="E44" s="14">
        <v>5.9622549913691727E-3</v>
      </c>
      <c r="F44" s="14">
        <v>9.6517960142852785E-2</v>
      </c>
      <c r="G44" s="14">
        <v>3.6313740080835141E-2</v>
      </c>
      <c r="H44" s="14">
        <f>HLOOKUP(H43,B43:G44,2)</f>
        <v>1.6010393182515604E-3</v>
      </c>
      <c r="I44" s="56">
        <f>I43*100/I42/100</f>
        <v>0.72099757070174619</v>
      </c>
      <c r="J44" s="14">
        <v>1.2505752396594834E-2</v>
      </c>
      <c r="K44" s="14">
        <v>1.2519481941884623E-2</v>
      </c>
      <c r="L44" s="14">
        <v>8.6789120291496987E-3</v>
      </c>
      <c r="N44" s="9"/>
      <c r="O44" s="30"/>
      <c r="P44" s="14"/>
      <c r="Q44" s="14"/>
      <c r="R44" s="14"/>
      <c r="S44" s="14"/>
      <c r="T44" s="14"/>
      <c r="U44" s="14">
        <f>HLOOKUP(U43,J43:S44,2)</f>
        <v>8.6789120291496987E-3</v>
      </c>
      <c r="V44" s="56">
        <f>V43*100/V42/100</f>
        <v>6.4659059185607354E-2</v>
      </c>
      <c r="W44" s="15"/>
      <c r="X44" s="15"/>
      <c r="Y44" t="s">
        <v>111</v>
      </c>
      <c r="Z44" s="14">
        <v>4.215034915284266E-6</v>
      </c>
      <c r="AA44" s="14">
        <v>6.1608503018794033E-3</v>
      </c>
      <c r="AB44" s="14">
        <v>2.0773671727475598E-3</v>
      </c>
      <c r="AC44" s="14">
        <v>1.8245087111967564E-6</v>
      </c>
      <c r="AD44" s="31"/>
      <c r="AE44" s="16"/>
      <c r="AF44" s="16"/>
      <c r="AG44" s="16">
        <v>9.3863405520113914E-5</v>
      </c>
      <c r="AH44" s="56">
        <f>AH43*100/AH42/100</f>
        <v>0.49533521238769035</v>
      </c>
      <c r="AI44" s="31"/>
      <c r="AJ44" s="16" t="s">
        <v>111</v>
      </c>
      <c r="AK44" s="14">
        <v>6.2072128571024246E-8</v>
      </c>
      <c r="AL44" s="14">
        <v>5.4944226543256832E-5</v>
      </c>
      <c r="AM44" s="14">
        <v>5.7567417189976729E-6</v>
      </c>
      <c r="AN44" s="14">
        <v>1.5590300282910459E-2</v>
      </c>
      <c r="AO44" s="14">
        <v>3.434316250822629E-7</v>
      </c>
      <c r="AP44" s="14">
        <v>3.1925267960703445E-4</v>
      </c>
      <c r="AQ44" s="14">
        <v>3.8467330346308152E-7</v>
      </c>
      <c r="AR44" s="14">
        <v>4.6555615352039718E-2</v>
      </c>
      <c r="AS44" s="14">
        <v>2.3099057339986021E-8</v>
      </c>
      <c r="AT44" s="14">
        <v>2.0579642497157778E-6</v>
      </c>
      <c r="AU44" s="14">
        <v>5.3866672529243389E-6</v>
      </c>
      <c r="AV44" s="14">
        <v>6.1472072590572843E-3</v>
      </c>
      <c r="AW44" s="15"/>
      <c r="AX44" s="14">
        <f>HLOOKUP(AX43,AK43:AV44,2)</f>
        <v>2.3099057339986021E-8</v>
      </c>
      <c r="AY44" s="56">
        <f>AY43*100/AY42/100</f>
        <v>0.48453042683733538</v>
      </c>
    </row>
    <row r="45" spans="1:51" x14ac:dyDescent="0.35">
      <c r="G45" s="9"/>
      <c r="I45" s="9"/>
      <c r="N45" s="9"/>
      <c r="O45" s="30"/>
      <c r="P45" s="14"/>
      <c r="Q45" s="14"/>
      <c r="R45" s="14"/>
      <c r="S45" s="14"/>
      <c r="T45" s="14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J45" s="16"/>
      <c r="AK45" s="16"/>
      <c r="AL45" s="16"/>
      <c r="AM45" s="16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2" customFormat="1" ht="26" x14ac:dyDescent="0.6">
      <c r="A46" s="2" t="s">
        <v>22</v>
      </c>
      <c r="J46" s="4" t="s">
        <v>23</v>
      </c>
      <c r="K46"/>
      <c r="L46"/>
      <c r="M46"/>
      <c r="N46" s="4"/>
      <c r="O46" s="32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 s="6" t="s">
        <v>25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/>
      <c r="AV46" s="4"/>
      <c r="AW46" s="4"/>
      <c r="AX46" s="4"/>
    </row>
    <row r="47" spans="1:51" x14ac:dyDescent="0.35">
      <c r="A47" t="s">
        <v>26</v>
      </c>
      <c r="J47" s="9"/>
      <c r="K47" s="9" t="s">
        <v>4</v>
      </c>
      <c r="L47" s="9"/>
      <c r="N47" s="9"/>
      <c r="O47" s="10"/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J47" s="11"/>
      <c r="AK47" s="9" t="s">
        <v>27</v>
      </c>
      <c r="AL47" s="9"/>
      <c r="AM47" s="9"/>
      <c r="AN47" s="9"/>
      <c r="AO47" s="12" t="s">
        <v>28</v>
      </c>
      <c r="AP47" s="12"/>
      <c r="AQ47" s="12"/>
      <c r="AR47" s="12"/>
      <c r="AS47" s="13" t="s">
        <v>29</v>
      </c>
      <c r="AT47" s="13"/>
      <c r="AU47" s="13"/>
      <c r="AV47" s="13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J48" s="9" t="s">
        <v>12</v>
      </c>
      <c r="K48" s="9" t="s">
        <v>30</v>
      </c>
      <c r="L48" s="9" t="s">
        <v>31</v>
      </c>
      <c r="N48" s="9"/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J48" s="11"/>
      <c r="AK48" s="54" t="s">
        <v>120</v>
      </c>
      <c r="AL48" s="54" t="s">
        <v>121</v>
      </c>
      <c r="AM48" s="54" t="s">
        <v>122</v>
      </c>
      <c r="AN48" s="54" t="s">
        <v>123</v>
      </c>
      <c r="AO48" s="54" t="s">
        <v>120</v>
      </c>
      <c r="AP48" s="54" t="s">
        <v>121</v>
      </c>
      <c r="AQ48" s="54" t="s">
        <v>122</v>
      </c>
      <c r="AR48" s="54" t="s">
        <v>123</v>
      </c>
      <c r="AS48" s="54" t="s">
        <v>120</v>
      </c>
      <c r="AT48" s="54" t="s">
        <v>121</v>
      </c>
      <c r="AU48" s="54" t="s">
        <v>122</v>
      </c>
      <c r="AV48" s="54" t="s">
        <v>123</v>
      </c>
      <c r="AW48" s="9"/>
      <c r="AX48" s="9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J49" s="9">
        <v>60</v>
      </c>
      <c r="K49" s="9">
        <v>60</v>
      </c>
      <c r="L49" s="9">
        <v>59</v>
      </c>
      <c r="N49" s="9"/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  <c r="AJ49" s="33" t="s">
        <v>32</v>
      </c>
      <c r="AK49" s="9">
        <v>58</v>
      </c>
      <c r="AL49" s="9">
        <v>60</v>
      </c>
      <c r="AM49" s="9">
        <v>60</v>
      </c>
      <c r="AN49" s="9">
        <v>60</v>
      </c>
      <c r="AO49" s="9">
        <v>59</v>
      </c>
      <c r="AP49" s="9">
        <v>60</v>
      </c>
      <c r="AQ49" s="9">
        <v>60</v>
      </c>
      <c r="AR49" s="9">
        <v>60</v>
      </c>
      <c r="AS49" s="9">
        <v>57</v>
      </c>
      <c r="AT49" s="9">
        <v>59</v>
      </c>
      <c r="AU49" s="9">
        <v>59</v>
      </c>
      <c r="AV49" s="9">
        <v>59</v>
      </c>
      <c r="AW49" s="9"/>
      <c r="AX49" s="9"/>
    </row>
    <row r="50" spans="1:51" ht="15.5" x14ac:dyDescent="0.35">
      <c r="A50" s="30" t="s">
        <v>33</v>
      </c>
      <c r="B50">
        <v>33</v>
      </c>
      <c r="C50">
        <v>27</v>
      </c>
      <c r="D50">
        <v>38</v>
      </c>
      <c r="E50">
        <v>83</v>
      </c>
      <c r="F50">
        <v>36</v>
      </c>
      <c r="G50">
        <v>45</v>
      </c>
      <c r="I50" s="24">
        <f>AVERAGE(B51:G51)</f>
        <v>54.674622244907816</v>
      </c>
      <c r="J50" s="9">
        <v>29</v>
      </c>
      <c r="K50" s="9">
        <v>34</v>
      </c>
      <c r="L50" s="9">
        <v>31</v>
      </c>
      <c r="N50" s="9"/>
      <c r="V50" s="55">
        <f>AVERAGE(J51:S51)</f>
        <v>52.514124293785308</v>
      </c>
      <c r="W50" s="9"/>
      <c r="X50" s="9"/>
      <c r="Y50" s="31" t="s">
        <v>33</v>
      </c>
      <c r="Z50" s="11">
        <v>34</v>
      </c>
      <c r="AA50" s="11">
        <v>85</v>
      </c>
      <c r="AB50" s="11">
        <v>88</v>
      </c>
      <c r="AC50" s="11">
        <v>45</v>
      </c>
      <c r="AD50" s="9"/>
      <c r="AE50" s="9"/>
      <c r="AF50" s="9"/>
      <c r="AH50" s="42">
        <f>AVERAGE(Z51:AF51)</f>
        <v>55.536989175904559</v>
      </c>
      <c r="AI50" s="11"/>
      <c r="AJ50" s="33" t="s">
        <v>33</v>
      </c>
      <c r="AK50" s="9">
        <v>27</v>
      </c>
      <c r="AL50" s="9">
        <v>30</v>
      </c>
      <c r="AM50" s="9">
        <v>30</v>
      </c>
      <c r="AN50" s="9">
        <v>31</v>
      </c>
      <c r="AO50" s="9">
        <v>36</v>
      </c>
      <c r="AP50" s="9">
        <v>29</v>
      </c>
      <c r="AQ50" s="9">
        <v>35</v>
      </c>
      <c r="AR50" s="9">
        <v>32</v>
      </c>
      <c r="AS50" s="9">
        <v>26</v>
      </c>
      <c r="AT50" s="9">
        <v>30</v>
      </c>
      <c r="AU50" s="9">
        <v>32</v>
      </c>
      <c r="AV50" s="9">
        <v>27</v>
      </c>
      <c r="AW50" s="9"/>
      <c r="AX50" s="9"/>
      <c r="AY50" s="24">
        <f>AVERAGE(AK51:AV51)</f>
        <v>51.3080693893315</v>
      </c>
    </row>
    <row r="51" spans="1:51" s="24" customFormat="1" ht="15.5" x14ac:dyDescent="0.35">
      <c r="A51" s="34" t="s">
        <v>34</v>
      </c>
      <c r="B51" s="24">
        <v>55</v>
      </c>
      <c r="C51" s="24">
        <v>45.762711864406782</v>
      </c>
      <c r="D51" s="24">
        <v>62.295081967213115</v>
      </c>
      <c r="E51" s="24">
        <v>50</v>
      </c>
      <c r="F51" s="24">
        <v>50.70422535211268</v>
      </c>
      <c r="G51" s="24">
        <v>64.285714285714292</v>
      </c>
      <c r="H51" s="25">
        <f>MAX(B51:G51)</f>
        <v>64.285714285714292</v>
      </c>
      <c r="I51" s="29">
        <f>STDEV(B51:G51)</f>
        <v>7.3155814331961935</v>
      </c>
      <c r="J51" s="24">
        <v>48.333333333333336</v>
      </c>
      <c r="K51" s="24">
        <v>56.666666666666664</v>
      </c>
      <c r="L51" s="24">
        <v>52.542372881355931</v>
      </c>
      <c r="U51" s="25">
        <f>MAX(J51:S51)</f>
        <v>56.666666666666664</v>
      </c>
      <c r="V51" s="26">
        <f>STDEV(J51:S51)</f>
        <v>4.1667384844907041</v>
      </c>
      <c r="Y51" s="34" t="s">
        <v>34</v>
      </c>
      <c r="Z51" s="24">
        <v>55.73770491803279</v>
      </c>
      <c r="AA51" s="24">
        <v>50.898203592814369</v>
      </c>
      <c r="AB51" s="24">
        <v>53.012048192771083</v>
      </c>
      <c r="AC51" s="24">
        <v>62.5</v>
      </c>
      <c r="AG51" s="25">
        <f>MAX(Z51:AF51)</f>
        <v>62.5</v>
      </c>
      <c r="AH51" s="29">
        <f>STDEV(Z51:AF51)</f>
        <v>5.0470276797273064</v>
      </c>
      <c r="AJ51" s="34" t="s">
        <v>34</v>
      </c>
      <c r="AK51" s="24">
        <v>46.551724137931032</v>
      </c>
      <c r="AL51" s="24">
        <v>50</v>
      </c>
      <c r="AM51" s="24">
        <v>50</v>
      </c>
      <c r="AN51" s="24">
        <v>51.666666666666664</v>
      </c>
      <c r="AO51" s="24">
        <v>61.016949152542374</v>
      </c>
      <c r="AP51" s="24">
        <v>48.333333333333336</v>
      </c>
      <c r="AQ51" s="24">
        <v>58.333333333333336</v>
      </c>
      <c r="AR51" s="24">
        <v>53.333333333333336</v>
      </c>
      <c r="AS51" s="24">
        <v>45.614035087719301</v>
      </c>
      <c r="AT51" s="24">
        <v>50.847457627118644</v>
      </c>
      <c r="AU51" s="24">
        <v>54.237288135593218</v>
      </c>
      <c r="AV51" s="24">
        <v>45.762711864406782</v>
      </c>
      <c r="AX51" s="26">
        <f>MAX(AK51:AV51)</f>
        <v>61.016949152542374</v>
      </c>
      <c r="AY51" s="25">
        <f>STDEV(AK51:AV51)</f>
        <v>4.811977801313442</v>
      </c>
    </row>
    <row r="52" spans="1:51" x14ac:dyDescent="0.35">
      <c r="A52" t="s">
        <v>119</v>
      </c>
      <c r="B52" s="52" t="str">
        <f t="shared" ref="B52:G52" si="2">IF(B51&lt;(50+(1.654*50)/SQRT(B49)),"n.s.","")</f>
        <v>n.s.</v>
      </c>
      <c r="C52" s="52" t="str">
        <f t="shared" si="2"/>
        <v>n.s.</v>
      </c>
      <c r="D52" s="52" t="str">
        <f t="shared" si="2"/>
        <v/>
      </c>
      <c r="E52" s="52" t="str">
        <f t="shared" si="2"/>
        <v>n.s.</v>
      </c>
      <c r="F52" s="52" t="str">
        <f t="shared" si="2"/>
        <v>n.s.</v>
      </c>
      <c r="G52" s="52" t="str">
        <f t="shared" si="2"/>
        <v/>
      </c>
      <c r="H52" s="14" t="str">
        <f>HLOOKUP(H51,B51:G52,2)</f>
        <v/>
      </c>
      <c r="I52" s="56">
        <f>I51*100/I50/100</f>
        <v>0.13380213950865547</v>
      </c>
      <c r="J52" s="52" t="str">
        <f>IF(J51&lt;(50+(1.654*50)/SQRT(J49)),"n.s.","")</f>
        <v>n.s.</v>
      </c>
      <c r="K52" s="52" t="str">
        <f>IF(K51&lt;(50+(1.654*50)/SQRT(K49)),"n.s.","")</f>
        <v>n.s.</v>
      </c>
      <c r="L52" s="52" t="str">
        <f>IF(L51&lt;(50+(1.654*50)/SQRT(L49)),"n.s.","")</f>
        <v>n.s.</v>
      </c>
      <c r="U52" s="14" t="str">
        <f>HLOOKUP(U51,J51:S52,2)</f>
        <v>n.s.</v>
      </c>
      <c r="V52" s="56">
        <f>V51*100/V50/100</f>
        <v>7.9345100780511532E-2</v>
      </c>
      <c r="Y52" t="s">
        <v>119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/>
      </c>
      <c r="AG52" s="14" t="str">
        <f>HLOOKUP(AG51,Z51:AF52,2)</f>
        <v/>
      </c>
      <c r="AH52" s="56">
        <f>AH51*100/AH50/100</f>
        <v>9.0876868815153986E-2</v>
      </c>
      <c r="AJ52" t="s">
        <v>119</v>
      </c>
      <c r="AK52" s="52" t="str">
        <f>IF(AK51&lt;(50+(1.654*50)/SQRT(AK49)),"n.s.","")</f>
        <v>n.s.</v>
      </c>
      <c r="AL52" s="52" t="str">
        <f t="shared" ref="AL52:AV52" si="3">IF(AL51&lt;(50+(1.654*50)/SQRT(AL49)),"n.s.","")</f>
        <v>n.s.</v>
      </c>
      <c r="AM52" s="52" t="str">
        <f t="shared" si="3"/>
        <v>n.s.</v>
      </c>
      <c r="AN52" s="52" t="str">
        <f t="shared" si="3"/>
        <v>n.s.</v>
      </c>
      <c r="AO52" s="52" t="str">
        <f t="shared" si="3"/>
        <v/>
      </c>
      <c r="AP52" s="52" t="str">
        <f t="shared" si="3"/>
        <v>n.s.</v>
      </c>
      <c r="AQ52" s="52" t="str">
        <f t="shared" si="3"/>
        <v>n.s.</v>
      </c>
      <c r="AR52" s="52" t="str">
        <f t="shared" si="3"/>
        <v>n.s.</v>
      </c>
      <c r="AS52" s="52" t="str">
        <f t="shared" si="3"/>
        <v>n.s.</v>
      </c>
      <c r="AT52" s="52" t="str">
        <f t="shared" si="3"/>
        <v>n.s.</v>
      </c>
      <c r="AU52" s="52" t="str">
        <f t="shared" si="3"/>
        <v>n.s.</v>
      </c>
      <c r="AV52" s="52" t="str">
        <f t="shared" si="3"/>
        <v>n.s.</v>
      </c>
      <c r="AX52" s="14"/>
      <c r="AY52" s="56">
        <f>AY51*100/AY50/100</f>
        <v>9.3785984516384813E-2</v>
      </c>
    </row>
    <row r="54" spans="1:51" x14ac:dyDescent="0.35">
      <c r="A54" t="s">
        <v>40</v>
      </c>
      <c r="B54" t="s">
        <v>103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 s="3" t="s">
        <v>1</v>
      </c>
      <c r="K55" s="1"/>
      <c r="L55" s="1"/>
      <c r="M55" s="1"/>
      <c r="N55" s="1"/>
      <c r="O55" s="1"/>
      <c r="P55" s="1"/>
      <c r="Q55" s="1"/>
      <c r="R55" s="1"/>
      <c r="S55" s="1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 s="5" t="s">
        <v>3</v>
      </c>
      <c r="AK55" s="7"/>
      <c r="AL55" s="7"/>
      <c r="AM55" s="8"/>
      <c r="AN55" s="8"/>
      <c r="AO55" s="8"/>
      <c r="AP55" s="1"/>
      <c r="AQ55" s="1"/>
      <c r="AR55" s="3"/>
      <c r="AS55" s="3"/>
      <c r="AT55" s="3"/>
      <c r="AU55" s="3"/>
      <c r="AV55" s="3"/>
      <c r="AW55" s="4"/>
      <c r="AX55" s="4"/>
    </row>
    <row r="56" spans="1:51" x14ac:dyDescent="0.35">
      <c r="G56" s="9"/>
      <c r="J56" s="9"/>
      <c r="K56" s="9" t="s">
        <v>4</v>
      </c>
      <c r="O56" s="10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J56" s="9"/>
      <c r="AK56" s="9" t="s">
        <v>27</v>
      </c>
      <c r="AL56" s="9"/>
      <c r="AM56" s="9"/>
      <c r="AN56" s="9"/>
      <c r="AO56" s="12" t="s">
        <v>28</v>
      </c>
      <c r="AP56" s="12"/>
      <c r="AQ56" s="12"/>
      <c r="AR56" s="12"/>
      <c r="AS56" s="13" t="s">
        <v>29</v>
      </c>
      <c r="AT56" s="13"/>
      <c r="AU56" s="13"/>
      <c r="AV56" s="13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J57" s="9" t="s">
        <v>12</v>
      </c>
      <c r="K57" s="9" t="s">
        <v>13</v>
      </c>
      <c r="L57" s="9" t="s">
        <v>14</v>
      </c>
      <c r="O57" s="10"/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J57" s="9" t="s">
        <v>5</v>
      </c>
      <c r="AK57" s="54" t="s">
        <v>120</v>
      </c>
      <c r="AL57" s="54" t="s">
        <v>121</v>
      </c>
      <c r="AM57" s="54" t="s">
        <v>122</v>
      </c>
      <c r="AN57" s="54" t="s">
        <v>123</v>
      </c>
      <c r="AO57" s="54" t="s">
        <v>120</v>
      </c>
      <c r="AP57" s="54" t="s">
        <v>121</v>
      </c>
      <c r="AQ57" s="54" t="s">
        <v>122</v>
      </c>
      <c r="AR57" s="54" t="s">
        <v>123</v>
      </c>
      <c r="AS57" s="54" t="s">
        <v>120</v>
      </c>
      <c r="AT57" s="54" t="s">
        <v>121</v>
      </c>
      <c r="AU57" s="54" t="s">
        <v>122</v>
      </c>
      <c r="AV57" s="54" t="s">
        <v>123</v>
      </c>
      <c r="AW57" s="9"/>
      <c r="AX57" s="9"/>
    </row>
    <row r="58" spans="1:51" x14ac:dyDescent="0.35">
      <c r="A58" t="s">
        <v>19</v>
      </c>
      <c r="B58" s="14">
        <v>2.8262390939427964E-2</v>
      </c>
      <c r="C58" s="14">
        <v>0.17654035975216534</v>
      </c>
      <c r="D58" s="14"/>
      <c r="E58" s="14">
        <v>0.70597883182700338</v>
      </c>
      <c r="F58" s="14"/>
      <c r="G58" s="14"/>
      <c r="H58" s="89">
        <f>MAX(B58:G58)</f>
        <v>0.70597883182700338</v>
      </c>
      <c r="J58" s="15">
        <v>-0.11957415191028668</v>
      </c>
      <c r="K58" s="15">
        <v>-9.3184729372795122E-2</v>
      </c>
      <c r="L58" s="15">
        <v>2.9019289618538481E-2</v>
      </c>
      <c r="O58" s="10"/>
      <c r="V58" s="9"/>
      <c r="W58" s="9"/>
      <c r="X58" s="9"/>
      <c r="Y58" s="11" t="s">
        <v>19</v>
      </c>
      <c r="Z58" s="16">
        <v>8.9251657923894959E-2</v>
      </c>
      <c r="AA58" s="16">
        <v>0.4899511623484662</v>
      </c>
      <c r="AB58" s="16">
        <v>0.55775910723707645</v>
      </c>
      <c r="AC58" s="16"/>
      <c r="AD58" s="11"/>
      <c r="AE58" s="11"/>
      <c r="AF58" s="11"/>
      <c r="AG58" s="89">
        <f>MAX(Z58:AF58)</f>
        <v>0.55775910723707645</v>
      </c>
      <c r="AH58" s="11"/>
      <c r="AI58" s="11"/>
      <c r="AJ58" s="9" t="s">
        <v>19</v>
      </c>
      <c r="AK58" s="15">
        <v>-7.6767757162067921E-2</v>
      </c>
      <c r="AL58" s="15">
        <v>-3.3993687391772845E-2</v>
      </c>
      <c r="AM58" s="15">
        <v>-0.19982315113553417</v>
      </c>
      <c r="AN58" s="15">
        <v>-0.11957415191028668</v>
      </c>
      <c r="AO58" s="15">
        <v>-7.6240594887711566E-2</v>
      </c>
      <c r="AP58" s="15">
        <v>-5.9874095763380562E-2</v>
      </c>
      <c r="AQ58" s="15">
        <v>-0.12475690035314807</v>
      </c>
      <c r="AR58" s="15">
        <v>-9.3184729372795122E-2</v>
      </c>
      <c r="AS58" s="15">
        <v>4.6072498929434491E-2</v>
      </c>
      <c r="AT58" s="15">
        <v>3.1031410150199723E-2</v>
      </c>
      <c r="AU58" s="15">
        <v>2.7321009132244119E-2</v>
      </c>
      <c r="AV58" s="15">
        <v>2.9019289618538481E-2</v>
      </c>
      <c r="AW58" s="9"/>
      <c r="AX58" s="9"/>
    </row>
    <row r="59" spans="1:51" s="17" customFormat="1" ht="15.5" x14ac:dyDescent="0.35">
      <c r="A59" s="17" t="s">
        <v>20</v>
      </c>
      <c r="B59" s="18">
        <v>7.9876274161305987E-4</v>
      </c>
      <c r="C59" s="18">
        <v>3.1166498621423958E-2</v>
      </c>
      <c r="D59" s="18"/>
      <c r="E59" s="18">
        <v>0.49840611098782034</v>
      </c>
      <c r="F59" s="18"/>
      <c r="G59" s="18"/>
      <c r="I59" s="24">
        <f>AVERAGE(B60:G60)</f>
        <v>17.679045745028578</v>
      </c>
      <c r="J59" s="19">
        <v>1.4297977805064317E-2</v>
      </c>
      <c r="K59" s="19">
        <v>8.6833937882810665E-3</v>
      </c>
      <c r="L59" s="19">
        <v>8.421191699646153E-4</v>
      </c>
      <c r="O59" s="20"/>
      <c r="V59" s="55">
        <f>AVERAGE(J60:S60)</f>
        <v>0.79411635877699993</v>
      </c>
      <c r="W59" s="21"/>
      <c r="X59" s="21"/>
      <c r="Y59" s="22" t="s">
        <v>20</v>
      </c>
      <c r="Z59" s="23">
        <v>7.965858442163961E-3</v>
      </c>
      <c r="AA59" s="23">
        <v>0.24005214148661308</v>
      </c>
      <c r="AB59" s="23">
        <v>0.31109522170590054</v>
      </c>
      <c r="AC59" s="23"/>
      <c r="AD59" s="22"/>
      <c r="AE59" s="22"/>
      <c r="AF59" s="22"/>
      <c r="AH59" s="42">
        <f>AVERAGE(Z60:AF60)</f>
        <v>18.637107387822585</v>
      </c>
      <c r="AI59" s="22"/>
      <c r="AJ59" s="21" t="s">
        <v>20</v>
      </c>
      <c r="AK59" s="19">
        <v>5.8932885396942303E-3</v>
      </c>
      <c r="AL59" s="19">
        <v>1.155570782489576E-3</v>
      </c>
      <c r="AM59" s="19">
        <v>3.9929291729734528E-2</v>
      </c>
      <c r="AN59" s="19">
        <v>1.4297977805064317E-2</v>
      </c>
      <c r="AO59" s="19">
        <v>5.8126283088321511E-3</v>
      </c>
      <c r="AP59" s="19">
        <v>3.584907343482466E-3</v>
      </c>
      <c r="AQ59" s="19">
        <v>1.5564284185725316E-2</v>
      </c>
      <c r="AR59" s="19">
        <v>8.6833937882810665E-3</v>
      </c>
      <c r="AS59" s="19">
        <v>2.1226751576027421E-3</v>
      </c>
      <c r="AT59" s="19">
        <v>9.6294841590991841E-4</v>
      </c>
      <c r="AU59" s="19">
        <v>7.4643754000416657E-4</v>
      </c>
      <c r="AV59" s="19">
        <v>8.421191699646153E-4</v>
      </c>
      <c r="AW59" s="21"/>
      <c r="AX59" s="21"/>
      <c r="AY59" s="24">
        <f>AVERAGE(AK60:AV60)</f>
        <v>0.82996268972320897</v>
      </c>
    </row>
    <row r="60" spans="1:51" s="25" customFormat="1" ht="15.5" x14ac:dyDescent="0.35">
      <c r="A60" s="24" t="s">
        <v>21</v>
      </c>
      <c r="B60" s="24">
        <v>7.9876274161305993E-2</v>
      </c>
      <c r="C60" s="24">
        <v>3.1166498621423959</v>
      </c>
      <c r="D60" s="24"/>
      <c r="E60" s="24">
        <v>49.840611098782034</v>
      </c>
      <c r="F60" s="24"/>
      <c r="G60" s="24"/>
      <c r="H60" s="25">
        <f>MAX(B60:G60)</f>
        <v>49.840611098782034</v>
      </c>
      <c r="I60" s="29">
        <f>STDEV(B60:G60)</f>
        <v>27.894089211855992</v>
      </c>
      <c r="J60" s="24">
        <v>1.4297977805064317</v>
      </c>
      <c r="K60" s="24">
        <v>0.86833937882810663</v>
      </c>
      <c r="L60" s="24">
        <v>8.4211916996461536E-2</v>
      </c>
      <c r="N60" s="26"/>
      <c r="O60" s="27"/>
      <c r="U60" s="25">
        <f>MAX(J60:S60)</f>
        <v>1.4297977805064317</v>
      </c>
      <c r="V60" s="26">
        <f>STDEV(J60:S60)</f>
        <v>0.67585658356532885</v>
      </c>
      <c r="W60" s="26"/>
      <c r="X60" s="26"/>
      <c r="Y60" s="25" t="s">
        <v>21</v>
      </c>
      <c r="Z60" s="24">
        <v>0.79658584421639611</v>
      </c>
      <c r="AA60" s="24">
        <v>24.00521414866131</v>
      </c>
      <c r="AB60" s="24">
        <v>31.109522170590054</v>
      </c>
      <c r="AC60" s="24"/>
      <c r="AD60" s="28"/>
      <c r="AE60" s="29"/>
      <c r="AF60" s="29"/>
      <c r="AG60" s="25">
        <f>MAX(Z60:AF60)</f>
        <v>31.109522170590054</v>
      </c>
      <c r="AH60" s="29">
        <f>STDEV(Z60:AF60)</f>
        <v>15.853420918795972</v>
      </c>
      <c r="AI60" s="29"/>
      <c r="AJ60" s="26" t="s">
        <v>21</v>
      </c>
      <c r="AK60" s="24">
        <v>0.58932885396942303</v>
      </c>
      <c r="AL60" s="24">
        <v>0.1155570782489576</v>
      </c>
      <c r="AM60" s="24">
        <v>3.9929291729734526</v>
      </c>
      <c r="AN60" s="24">
        <v>1.4297977805064317</v>
      </c>
      <c r="AO60" s="24">
        <v>0.58126283088321506</v>
      </c>
      <c r="AP60" s="24">
        <v>0.35849073434824658</v>
      </c>
      <c r="AQ60" s="24">
        <v>1.5564284185725317</v>
      </c>
      <c r="AR60" s="24">
        <v>0.86833937882810663</v>
      </c>
      <c r="AS60" s="24">
        <v>0.21226751576027422</v>
      </c>
      <c r="AT60" s="24">
        <v>9.6294841590991845E-2</v>
      </c>
      <c r="AU60" s="24">
        <v>7.4643754000416659E-2</v>
      </c>
      <c r="AV60" s="24">
        <v>8.4211916996461536E-2</v>
      </c>
      <c r="AW60" s="26"/>
      <c r="AX60" s="26">
        <f>MAX(AK60:AV60)</f>
        <v>3.9929291729734526</v>
      </c>
      <c r="AY60" s="25">
        <f>STDEV(AK60:AV60)</f>
        <v>1.1197511302180327</v>
      </c>
    </row>
    <row r="61" spans="1:51" x14ac:dyDescent="0.35">
      <c r="A61" t="s">
        <v>111</v>
      </c>
      <c r="B61" s="14">
        <v>0.83770799735558876</v>
      </c>
      <c r="C61" s="14">
        <v>0.19727975976952272</v>
      </c>
      <c r="D61" s="14"/>
      <c r="E61" s="14">
        <v>1.7404904234643251E-9</v>
      </c>
      <c r="F61" s="14"/>
      <c r="G61" s="14"/>
      <c r="H61" s="14">
        <f>HLOOKUP(H60,B60:G61,2)</f>
        <v>1.7404904234643251E-9</v>
      </c>
      <c r="I61" s="56">
        <f>I60*100/I59/100</f>
        <v>1.5778051380233533</v>
      </c>
      <c r="J61" s="14">
        <v>0.36702651127402841</v>
      </c>
      <c r="K61" s="14">
        <v>0.48269128605586442</v>
      </c>
      <c r="L61" s="14">
        <v>0.82880158859330677</v>
      </c>
      <c r="N61" s="9"/>
      <c r="O61" s="30"/>
      <c r="P61" s="14"/>
      <c r="Q61" s="14"/>
      <c r="R61" s="14"/>
      <c r="S61" s="14"/>
      <c r="T61" s="14"/>
      <c r="U61" s="14">
        <v>0.36702651127402841</v>
      </c>
      <c r="V61" s="56">
        <f>V60*100/V59/100</f>
        <v>0.85108004147679295</v>
      </c>
      <c r="W61" s="15"/>
      <c r="X61" s="15"/>
      <c r="Y61" t="s">
        <v>111</v>
      </c>
      <c r="Z61" s="14">
        <v>0.51302056837445775</v>
      </c>
      <c r="AA61" s="14">
        <v>1.4660429234557916E-4</v>
      </c>
      <c r="AB61" s="14">
        <v>7.9762970855066075E-6</v>
      </c>
      <c r="AC61" s="14"/>
      <c r="AD61" s="31"/>
      <c r="AE61" s="16"/>
      <c r="AF61" s="16"/>
      <c r="AG61" s="14">
        <f>HLOOKUP(AG60,AA60:AF61,2)</f>
        <v>7.9762970855066075E-6</v>
      </c>
      <c r="AH61" s="56">
        <f>AH60*100/AH59/100</f>
        <v>0.85063741861328424</v>
      </c>
      <c r="AI61" s="31"/>
      <c r="AJ61" s="16" t="s">
        <v>111</v>
      </c>
      <c r="AK61" s="14">
        <v>0.5738767340619666</v>
      </c>
      <c r="AL61" s="14">
        <v>0.80538455322388769</v>
      </c>
      <c r="AM61" s="14">
        <v>0.13979623086654872</v>
      </c>
      <c r="AN61" s="14">
        <v>0.38006076497362751</v>
      </c>
      <c r="AO61" s="14">
        <v>0.58010271059747831</v>
      </c>
      <c r="AP61" s="14">
        <v>0.66714176527584557</v>
      </c>
      <c r="AQ61" s="14">
        <v>0.3641302163093707</v>
      </c>
      <c r="AR61" s="14">
        <v>0.49861036904600664</v>
      </c>
      <c r="AS61" s="14">
        <v>0.73598275556066883</v>
      </c>
      <c r="AT61" s="14">
        <v>0.82205452626473152</v>
      </c>
      <c r="AU61" s="14">
        <v>0.84157624566475153</v>
      </c>
      <c r="AV61" s="14">
        <v>0.83186736616286483</v>
      </c>
      <c r="AW61" s="15"/>
      <c r="AX61" s="14">
        <v>0.13979623086654872</v>
      </c>
      <c r="AY61" s="56">
        <f>AY60*100/AY59/100</f>
        <v>1.3491583948086483</v>
      </c>
    </row>
    <row r="62" spans="1:51" x14ac:dyDescent="0.35">
      <c r="G62" s="9"/>
      <c r="I62" s="9"/>
      <c r="N62" s="9"/>
      <c r="O62" s="30"/>
      <c r="P62" s="14"/>
      <c r="Q62" s="14"/>
      <c r="R62" s="14"/>
      <c r="S62" s="14"/>
      <c r="T62" s="14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2" customFormat="1" ht="26" x14ac:dyDescent="0.6">
      <c r="A63" s="2" t="s">
        <v>22</v>
      </c>
      <c r="J63" s="4" t="s">
        <v>23</v>
      </c>
      <c r="K63"/>
      <c r="L63"/>
      <c r="M63"/>
      <c r="N63" s="4"/>
      <c r="O63" s="32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 s="6" t="s">
        <v>25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/>
      <c r="AV63" s="4"/>
      <c r="AW63" s="4"/>
      <c r="AX63" s="4"/>
    </row>
    <row r="64" spans="1:51" x14ac:dyDescent="0.35">
      <c r="A64" t="s">
        <v>26</v>
      </c>
      <c r="J64" s="9"/>
      <c r="K64" s="9" t="s">
        <v>4</v>
      </c>
      <c r="L64" s="9"/>
      <c r="N64" s="9"/>
      <c r="O64" s="10"/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J64" s="11"/>
      <c r="AK64" s="9" t="s">
        <v>27</v>
      </c>
      <c r="AL64" s="9"/>
      <c r="AM64" s="9"/>
      <c r="AN64" s="9"/>
      <c r="AO64" s="12" t="s">
        <v>28</v>
      </c>
      <c r="AP64" s="12"/>
      <c r="AQ64" s="12"/>
      <c r="AR64" s="12"/>
      <c r="AS64" s="13" t="s">
        <v>29</v>
      </c>
      <c r="AT64" s="13"/>
      <c r="AU64" s="13"/>
      <c r="AV64" s="13"/>
      <c r="AW64" s="9"/>
      <c r="AX64" s="9"/>
    </row>
    <row r="65" spans="1:51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J65" s="9" t="s">
        <v>12</v>
      </c>
      <c r="K65" s="9" t="s">
        <v>30</v>
      </c>
      <c r="L65" s="9" t="s">
        <v>31</v>
      </c>
      <c r="N65" s="9"/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J65" s="11"/>
      <c r="AK65" s="54" t="s">
        <v>120</v>
      </c>
      <c r="AL65" s="54" t="s">
        <v>121</v>
      </c>
      <c r="AM65" s="54" t="s">
        <v>122</v>
      </c>
      <c r="AN65" s="54" t="s">
        <v>123</v>
      </c>
      <c r="AO65" s="54" t="s">
        <v>120</v>
      </c>
      <c r="AP65" s="54" t="s">
        <v>121</v>
      </c>
      <c r="AQ65" s="54" t="s">
        <v>122</v>
      </c>
      <c r="AR65" s="54" t="s">
        <v>123</v>
      </c>
      <c r="AS65" s="54" t="s">
        <v>120</v>
      </c>
      <c r="AT65" s="54" t="s">
        <v>121</v>
      </c>
      <c r="AU65" s="54" t="s">
        <v>122</v>
      </c>
      <c r="AV65" s="54" t="s">
        <v>123</v>
      </c>
      <c r="AW65" s="9"/>
      <c r="AX65" s="9"/>
    </row>
    <row r="66" spans="1:51" x14ac:dyDescent="0.35">
      <c r="A66" s="30" t="s">
        <v>32</v>
      </c>
      <c r="B66">
        <v>42</v>
      </c>
      <c r="C66">
        <v>43</v>
      </c>
      <c r="E66">
        <v>53</v>
      </c>
      <c r="J66" s="9">
        <v>52</v>
      </c>
      <c r="K66" s="9">
        <v>51</v>
      </c>
      <c r="L66" s="9">
        <v>52</v>
      </c>
      <c r="N66" s="9"/>
      <c r="V66" s="9"/>
      <c r="W66" s="9"/>
      <c r="X66" s="9"/>
      <c r="Y66" s="31" t="s">
        <v>32</v>
      </c>
      <c r="Z66" s="11">
        <v>43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  <c r="AJ66" s="33" t="s">
        <v>32</v>
      </c>
      <c r="AK66" s="9">
        <v>52</v>
      </c>
      <c r="AL66" s="9">
        <v>51</v>
      </c>
      <c r="AM66" s="9">
        <v>52</v>
      </c>
      <c r="AN66" s="9">
        <v>52</v>
      </c>
      <c r="AO66" s="9">
        <v>51</v>
      </c>
      <c r="AP66" s="9">
        <v>50</v>
      </c>
      <c r="AQ66" s="9">
        <v>51</v>
      </c>
      <c r="AR66" s="9">
        <v>51</v>
      </c>
      <c r="AS66" s="9">
        <v>52</v>
      </c>
      <c r="AT66" s="9">
        <v>51</v>
      </c>
      <c r="AU66" s="9">
        <v>52</v>
      </c>
      <c r="AV66" s="9">
        <v>52</v>
      </c>
      <c r="AW66" s="9"/>
      <c r="AX66" s="9"/>
    </row>
    <row r="67" spans="1:51" ht="15.5" x14ac:dyDescent="0.35">
      <c r="A67" s="30" t="s">
        <v>33</v>
      </c>
      <c r="B67">
        <v>28</v>
      </c>
      <c r="C67">
        <v>22</v>
      </c>
      <c r="E67">
        <v>34</v>
      </c>
      <c r="I67" s="24">
        <f>AVERAGE(B68:G68)</f>
        <v>60.660133586855835</v>
      </c>
      <c r="J67" s="9">
        <v>20</v>
      </c>
      <c r="K67" s="9">
        <v>23</v>
      </c>
      <c r="L67" s="9">
        <v>29</v>
      </c>
      <c r="N67" s="9"/>
      <c r="V67" s="55">
        <f>AVERAGE(J68:S68)</f>
        <v>46.442936148818497</v>
      </c>
      <c r="W67" s="9"/>
      <c r="X67" s="9"/>
      <c r="Y67" s="31" t="s">
        <v>33</v>
      </c>
      <c r="Z67" s="11">
        <v>23</v>
      </c>
      <c r="AA67" s="11">
        <v>33</v>
      </c>
      <c r="AB67" s="11">
        <v>31</v>
      </c>
      <c r="AC67" s="11"/>
      <c r="AD67" s="9"/>
      <c r="AE67" s="9"/>
      <c r="AF67" s="9"/>
      <c r="AH67" s="42">
        <f>AVERAGE(Z68:AF68)</f>
        <v>57.71997681460897</v>
      </c>
      <c r="AI67" s="11"/>
      <c r="AJ67" s="33" t="s">
        <v>33</v>
      </c>
      <c r="AK67" s="9">
        <v>21</v>
      </c>
      <c r="AL67" s="9">
        <v>23</v>
      </c>
      <c r="AM67" s="9">
        <v>18</v>
      </c>
      <c r="AN67" s="9">
        <v>20</v>
      </c>
      <c r="AO67" s="9">
        <v>24</v>
      </c>
      <c r="AP67" s="9">
        <v>21</v>
      </c>
      <c r="AQ67" s="9">
        <v>26</v>
      </c>
      <c r="AR67" s="9">
        <v>23</v>
      </c>
      <c r="AS67" s="9">
        <v>32</v>
      </c>
      <c r="AT67" s="9">
        <v>30</v>
      </c>
      <c r="AU67" s="9">
        <v>32</v>
      </c>
      <c r="AV67" s="9">
        <v>29</v>
      </c>
      <c r="AW67" s="9"/>
      <c r="AX67" s="9"/>
      <c r="AY67" s="24">
        <f>AVERAGE(AK68:AV68)</f>
        <v>48.447209653091996</v>
      </c>
    </row>
    <row r="68" spans="1:51" s="24" customFormat="1" ht="15.5" x14ac:dyDescent="0.35">
      <c r="A68" s="34" t="s">
        <v>34</v>
      </c>
      <c r="B68" s="24">
        <v>66.666666666666671</v>
      </c>
      <c r="C68" s="24">
        <v>51.162790697674417</v>
      </c>
      <c r="E68" s="24">
        <v>64.15094339622641</v>
      </c>
      <c r="H68" s="25">
        <f>MAX(B68:G68)</f>
        <v>66.666666666666671</v>
      </c>
      <c r="I68" s="29">
        <f>STDEV(B68:G68)</f>
        <v>8.3205683315126997</v>
      </c>
      <c r="J68" s="24">
        <v>38.46153846153846</v>
      </c>
      <c r="K68" s="24">
        <v>45.098039215686278</v>
      </c>
      <c r="L68" s="24">
        <v>55.769230769230766</v>
      </c>
      <c r="U68" s="25">
        <f>MAX(J68:S68)</f>
        <v>55.769230769230766</v>
      </c>
      <c r="V68" s="26">
        <f>STDEV(J68:S68)</f>
        <v>8.7318734573400452</v>
      </c>
      <c r="Y68" s="34" t="s">
        <v>34</v>
      </c>
      <c r="Z68" s="24">
        <v>53.488372093023258</v>
      </c>
      <c r="AA68" s="24">
        <v>62.264150943396224</v>
      </c>
      <c r="AB68" s="24">
        <v>57.407407407407405</v>
      </c>
      <c r="AG68" s="25">
        <f>MAX(Z68:AF68)</f>
        <v>62.264150943396224</v>
      </c>
      <c r="AH68" s="29">
        <f>STDEV(Z68:AF68)</f>
        <v>4.3962311510431427</v>
      </c>
      <c r="AJ68" s="34" t="s">
        <v>34</v>
      </c>
      <c r="AK68" s="24">
        <v>40.384615384615387</v>
      </c>
      <c r="AL68" s="24">
        <v>45.098039215686278</v>
      </c>
      <c r="AM68" s="24">
        <v>34.615384615384613</v>
      </c>
      <c r="AN68" s="24">
        <v>38.46153846153846</v>
      </c>
      <c r="AO68" s="24">
        <v>47.058823529411768</v>
      </c>
      <c r="AP68" s="24">
        <v>42</v>
      </c>
      <c r="AQ68" s="24">
        <v>50.980392156862742</v>
      </c>
      <c r="AR68" s="24">
        <v>45.098039215686278</v>
      </c>
      <c r="AS68" s="24">
        <v>61.53846153846154</v>
      </c>
      <c r="AT68" s="24">
        <v>58.823529411764703</v>
      </c>
      <c r="AU68" s="24">
        <v>61.53846153846154</v>
      </c>
      <c r="AV68" s="24">
        <v>55.769230769230766</v>
      </c>
      <c r="AX68" s="26">
        <f>MAX(AK68:AV68)</f>
        <v>61.53846153846154</v>
      </c>
      <c r="AY68" s="25">
        <f>STDEV(AK68:AV68)</f>
        <v>9.2068414450825333</v>
      </c>
    </row>
    <row r="69" spans="1:51" x14ac:dyDescent="0.35">
      <c r="A69" t="s">
        <v>119</v>
      </c>
      <c r="B69" s="52" t="str">
        <f>IF(B68&lt;(50+(1.654*50)/SQRT(B66)),"n.s.","")</f>
        <v/>
      </c>
      <c r="C69" s="52" t="str">
        <f>IF(C68&lt;(50+(1.654*50)/SQRT(C66)),"n.s.","")</f>
        <v>n.s.</v>
      </c>
      <c r="D69" s="52"/>
      <c r="E69" s="52" t="str">
        <f>IF(E68&lt;(50+(1.654*50)/SQRT(E66)),"n.s.","")</f>
        <v/>
      </c>
      <c r="H69" s="14" t="str">
        <f>HLOOKUP(H68,B68:G69,2)</f>
        <v/>
      </c>
      <c r="I69" s="56">
        <f>I68*100/I67/100</f>
        <v>0.13716699650189437</v>
      </c>
      <c r="J69" s="52" t="str">
        <f>IF(J68&lt;(50+(1.654*50)/SQRT(J66)),"n.s.","")</f>
        <v>n.s.</v>
      </c>
      <c r="K69" s="52" t="str">
        <f>IF(K68&lt;(50+(1.654*50)/SQRT(K66)),"n.s.","")</f>
        <v>n.s.</v>
      </c>
      <c r="L69" s="52" t="str">
        <f>IF(L68&lt;(50+(1.654*50)/SQRT(L66)),"n.s.","")</f>
        <v>n.s.</v>
      </c>
      <c r="U69" s="14" t="str">
        <f>HLOOKUP(U68,J68:S69,2)</f>
        <v>n.s.</v>
      </c>
      <c r="V69" s="56">
        <f>V68*100/V67/100</f>
        <v>0.18801295054559516</v>
      </c>
      <c r="Y69" t="s">
        <v>119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>n.s.</v>
      </c>
      <c r="AG69" s="14" t="str">
        <f>HLOOKUP(AG68,Z68:AF69,2)</f>
        <v/>
      </c>
      <c r="AH69" s="56">
        <f>AH68*100/AH67/100</f>
        <v>7.616481145104087E-2</v>
      </c>
      <c r="AJ69" t="s">
        <v>119</v>
      </c>
      <c r="AK69" s="52" t="str">
        <f>IF(AK68&lt;(50+(1.654*50)/SQRT(AK66)),"n.s.","")</f>
        <v>n.s.</v>
      </c>
      <c r="AL69" s="52" t="str">
        <f t="shared" ref="AL69:AV69" si="4">IF(AL68&lt;(50+(1.654*50)/SQRT(AL66)),"n.s.","")</f>
        <v>n.s.</v>
      </c>
      <c r="AM69" s="52" t="str">
        <f t="shared" si="4"/>
        <v>n.s.</v>
      </c>
      <c r="AN69" s="52" t="str">
        <f t="shared" si="4"/>
        <v>n.s.</v>
      </c>
      <c r="AO69" s="52" t="str">
        <f t="shared" si="4"/>
        <v>n.s.</v>
      </c>
      <c r="AP69" s="52" t="str">
        <f t="shared" si="4"/>
        <v>n.s.</v>
      </c>
      <c r="AQ69" s="52" t="str">
        <f t="shared" si="4"/>
        <v>n.s.</v>
      </c>
      <c r="AR69" s="52" t="str">
        <f t="shared" si="4"/>
        <v>n.s.</v>
      </c>
      <c r="AS69" s="52" t="str">
        <f t="shared" si="4"/>
        <v/>
      </c>
      <c r="AT69" s="52" t="str">
        <f t="shared" si="4"/>
        <v>n.s.</v>
      </c>
      <c r="AU69" s="52" t="str">
        <f t="shared" si="4"/>
        <v/>
      </c>
      <c r="AV69" s="52" t="str">
        <f t="shared" si="4"/>
        <v>n.s.</v>
      </c>
      <c r="AX69" s="14" t="str">
        <f>HLOOKUP(AX68,AK68:AV69,2)</f>
        <v/>
      </c>
      <c r="AY69" s="56">
        <f>AY68*100/AY67/100</f>
        <v>0.19003863196680379</v>
      </c>
    </row>
  </sheetData>
  <conditionalFormatting sqref="A9:G9 A17:G17 J17:T17 J9:T9 AI9:AX9 AI17:AX17 W9:AF9 W17:AF17 AZ17:XFD17 AZ9:XFD9">
    <cfRule type="dataBar" priority="3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{77511C4E-3221-48F2-ADC0-A129D3136919}</x14:id>
        </ext>
      </extLst>
    </cfRule>
  </conditionalFormatting>
  <conditionalFormatting sqref="A26:G26 A34:G34 AZ26:XFD26 AZ34:XFD34 W26:AF26 W34:AF34 J34:T34 J26:T26 AI34:AW34 AI26:AW26">
    <cfRule type="dataBar" priority="3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{D07956B3-B9CE-4D0D-BBF7-696F53C87710}</x14:id>
        </ext>
      </extLst>
    </cfRule>
  </conditionalFormatting>
  <conditionalFormatting sqref="A43:G43 A51:G51 AZ43:XFD43 AZ51:XFD51 W51:AF51 W43:AF43 J51:T51 J43:T43 AI43:AW43 AI51:AW51">
    <cfRule type="dataBar" priority="3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{883DE14F-AEDF-4E1C-AAA0-6A830B5249E2}</x14:id>
        </ext>
      </extLst>
    </cfRule>
  </conditionalFormatting>
  <conditionalFormatting sqref="A60:G60 A68:G68 AZ60:XFD60 AZ68:XFD68 W68:AF68 W60:AF60 J68:T68 J60:T60 AI60:AW60 AI68:AW68">
    <cfRule type="dataBar" priority="3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{97B56992-41AA-4386-A106-C29B2C38C3E5}</x14:id>
        </ext>
      </extLst>
    </cfRule>
  </conditionalFormatting>
  <conditionalFormatting sqref="AX26">
    <cfRule type="dataBar" priority="3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{813488F3-C248-4C1D-BD98-C36CBDD436B1}</x14:id>
        </ext>
      </extLst>
    </cfRule>
  </conditionalFormatting>
  <conditionalFormatting sqref="AX34">
    <cfRule type="dataBar" priority="3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{4350D9EF-D7DE-4ADB-8272-586623EC3565}</x14:id>
        </ext>
      </extLst>
    </cfRule>
  </conditionalFormatting>
  <conditionalFormatting sqref="AX43">
    <cfRule type="dataBar" priority="3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{B582A7F5-227A-4D50-8BC4-B5D15A759241}</x14:id>
        </ext>
      </extLst>
    </cfRule>
  </conditionalFormatting>
  <conditionalFormatting sqref="AX51">
    <cfRule type="dataBar" priority="3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{5A9E2496-112A-4FB5-B9E4-105BA2FF5F7A}</x14:id>
        </ext>
      </extLst>
    </cfRule>
  </conditionalFormatting>
  <conditionalFormatting sqref="AX60">
    <cfRule type="dataBar" priority="3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{90875B5B-2C06-46BD-950D-E994CE9531A7}</x14:id>
        </ext>
      </extLst>
    </cfRule>
  </conditionalFormatting>
  <conditionalFormatting sqref="AX68">
    <cfRule type="dataBar" priority="3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{A5607063-BF66-4D79-B4E0-C3881D7B9230}</x14:id>
        </ext>
      </extLst>
    </cfRule>
  </conditionalFormatting>
  <conditionalFormatting sqref="U34">
    <cfRule type="dataBar" priority="3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{D3503A49-D9AA-44E1-95F2-5163F040304C}</x14:id>
        </ext>
      </extLst>
    </cfRule>
  </conditionalFormatting>
  <conditionalFormatting sqref="B10:G10">
    <cfRule type="cellIs" dxfId="1232" priority="329" operator="greaterThan">
      <formula>0.05</formula>
    </cfRule>
  </conditionalFormatting>
  <conditionalFormatting sqref="Z10:AC10">
    <cfRule type="cellIs" dxfId="1231" priority="328" operator="greaterThan">
      <formula>0.05</formula>
    </cfRule>
  </conditionalFormatting>
  <conditionalFormatting sqref="J10:L10">
    <cfRule type="cellIs" dxfId="1230" priority="327" operator="greaterThan">
      <formula>0.05</formula>
    </cfRule>
  </conditionalFormatting>
  <conditionalFormatting sqref="AK10:AV10">
    <cfRule type="cellIs" dxfId="1229" priority="326" operator="greaterThan">
      <formula>0.05</formula>
    </cfRule>
  </conditionalFormatting>
  <conditionalFormatting sqref="AX10">
    <cfRule type="cellIs" dxfId="1228" priority="322" operator="greaterThan">
      <formula>0.05</formula>
    </cfRule>
  </conditionalFormatting>
  <conditionalFormatting sqref="B27:G27">
    <cfRule type="cellIs" dxfId="1227" priority="321" operator="greaterThan">
      <formula>0.05</formula>
    </cfRule>
  </conditionalFormatting>
  <conditionalFormatting sqref="Z27:AC27">
    <cfRule type="cellIs" dxfId="1226" priority="320" operator="greaterThan">
      <formula>0.05</formula>
    </cfRule>
  </conditionalFormatting>
  <conditionalFormatting sqref="J27:L27">
    <cfRule type="cellIs" dxfId="1225" priority="319" operator="greaterThan">
      <formula>0.05</formula>
    </cfRule>
  </conditionalFormatting>
  <conditionalFormatting sqref="AK27:AV27">
    <cfRule type="cellIs" dxfId="1224" priority="318" operator="greaterThan">
      <formula>0.05</formula>
    </cfRule>
  </conditionalFormatting>
  <conditionalFormatting sqref="AX27">
    <cfRule type="cellIs" dxfId="1223" priority="314" operator="greaterThan">
      <formula>0.05</formula>
    </cfRule>
  </conditionalFormatting>
  <conditionalFormatting sqref="U26">
    <cfRule type="dataBar" priority="3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{71B77B6C-50E0-4BC1-9E6E-A74F37C25FAD}</x14:id>
        </ext>
      </extLst>
    </cfRule>
  </conditionalFormatting>
  <conditionalFormatting sqref="U27">
    <cfRule type="cellIs" dxfId="1222" priority="307" operator="greaterThan">
      <formula>0.05</formula>
    </cfRule>
  </conditionalFormatting>
  <conditionalFormatting sqref="B44:G44">
    <cfRule type="cellIs" dxfId="1221" priority="304" operator="greaterThan">
      <formula>0.05</formula>
    </cfRule>
  </conditionalFormatting>
  <conditionalFormatting sqref="Z44:AC44">
    <cfRule type="cellIs" dxfId="1220" priority="303" operator="greaterThan">
      <formula>0.05</formula>
    </cfRule>
  </conditionalFormatting>
  <conditionalFormatting sqref="J44:L44">
    <cfRule type="cellIs" dxfId="1219" priority="302" operator="greaterThan">
      <formula>0.05</formula>
    </cfRule>
  </conditionalFormatting>
  <conditionalFormatting sqref="AK44:AV44">
    <cfRule type="cellIs" dxfId="1218" priority="301" operator="greaterThan">
      <formula>0.05</formula>
    </cfRule>
  </conditionalFormatting>
  <conditionalFormatting sqref="U51">
    <cfRule type="dataBar" priority="2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{F879ECB2-F199-4AD6-A339-7269598025CF}</x14:id>
        </ext>
      </extLst>
    </cfRule>
  </conditionalFormatting>
  <conditionalFormatting sqref="U43">
    <cfRule type="dataBar" priority="2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{B5298B5F-4EC5-49C7-8164-0422180B886D}</x14:id>
        </ext>
      </extLst>
    </cfRule>
  </conditionalFormatting>
  <conditionalFormatting sqref="U44">
    <cfRule type="cellIs" dxfId="1217" priority="291" operator="greaterThan">
      <formula>0.05</formula>
    </cfRule>
  </conditionalFormatting>
  <conditionalFormatting sqref="B61:G61">
    <cfRule type="cellIs" dxfId="1216" priority="287" operator="greaterThan">
      <formula>0.05</formula>
    </cfRule>
  </conditionalFormatting>
  <conditionalFormatting sqref="Z61:AC61">
    <cfRule type="cellIs" dxfId="1215" priority="286" operator="greaterThan">
      <formula>0.05</formula>
    </cfRule>
  </conditionalFormatting>
  <conditionalFormatting sqref="J61:L61">
    <cfRule type="cellIs" dxfId="1214" priority="285" operator="greaterThan">
      <formula>0.05</formula>
    </cfRule>
  </conditionalFormatting>
  <conditionalFormatting sqref="AK61:AV61">
    <cfRule type="cellIs" dxfId="1213" priority="284" operator="greaterThan">
      <formula>0.05</formula>
    </cfRule>
  </conditionalFormatting>
  <conditionalFormatting sqref="U17">
    <cfRule type="dataBar" priority="2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{7F538921-EEE7-4B10-8576-956A4F313329}</x14:id>
        </ext>
      </extLst>
    </cfRule>
  </conditionalFormatting>
  <conditionalFormatting sqref="U9">
    <cfRule type="dataBar" priority="2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{A7E2AEB4-977F-4B5E-80E5-8AA7104B0CBC}</x14:id>
        </ext>
      </extLst>
    </cfRule>
  </conditionalFormatting>
  <conditionalFormatting sqref="U10">
    <cfRule type="cellIs" dxfId="1212" priority="264" operator="greaterThan">
      <formula>0.05</formula>
    </cfRule>
  </conditionalFormatting>
  <conditionalFormatting sqref="U68">
    <cfRule type="dataBar" priority="2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{78BF5D6D-6E2B-49A8-A40F-8D258EC28EC4}</x14:id>
        </ext>
      </extLst>
    </cfRule>
  </conditionalFormatting>
  <conditionalFormatting sqref="U60">
    <cfRule type="dataBar" priority="2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{B4916ADE-38C7-464F-B5BA-40AD15776284}</x14:id>
        </ext>
      </extLst>
    </cfRule>
  </conditionalFormatting>
  <conditionalFormatting sqref="U61">
    <cfRule type="cellIs" dxfId="1211" priority="251" operator="greaterThan">
      <formula>0.05</formula>
    </cfRule>
  </conditionalFormatting>
  <conditionalFormatting sqref="AX44">
    <cfRule type="cellIs" dxfId="1210" priority="250" operator="greaterThan">
      <formula>0.05</formula>
    </cfRule>
  </conditionalFormatting>
  <conditionalFormatting sqref="AX61">
    <cfRule type="cellIs" dxfId="1209" priority="248" operator="greaterThan">
      <formula>0.05</formula>
    </cfRule>
  </conditionalFormatting>
  <conditionalFormatting sqref="U18">
    <cfRule type="cellIs" dxfId="1208" priority="243" operator="greaterThan">
      <formula>0.05</formula>
    </cfRule>
  </conditionalFormatting>
  <conditionalFormatting sqref="U35">
    <cfRule type="cellIs" dxfId="1207" priority="242" operator="greaterThan">
      <formula>0.05</formula>
    </cfRule>
  </conditionalFormatting>
  <conditionalFormatting sqref="U52">
    <cfRule type="cellIs" dxfId="1206" priority="241" operator="greaterThan">
      <formula>0.05</formula>
    </cfRule>
  </conditionalFormatting>
  <conditionalFormatting sqref="U69">
    <cfRule type="cellIs" dxfId="1205" priority="240" operator="greaterThan">
      <formula>0.05</formula>
    </cfRule>
  </conditionalFormatting>
  <conditionalFormatting sqref="AX18">
    <cfRule type="cellIs" dxfId="1204" priority="235" operator="greaterThan">
      <formula>0.05</formula>
    </cfRule>
  </conditionalFormatting>
  <conditionalFormatting sqref="AX35">
    <cfRule type="cellIs" dxfId="1203" priority="234" operator="greaterThan">
      <formula>0.05</formula>
    </cfRule>
  </conditionalFormatting>
  <conditionalFormatting sqref="AX52">
    <cfRule type="cellIs" dxfId="1202" priority="233" operator="greaterThan">
      <formula>0.05</formula>
    </cfRule>
  </conditionalFormatting>
  <conditionalFormatting sqref="AX69">
    <cfRule type="cellIs" dxfId="1201" priority="232" operator="greaterThan">
      <formula>0.05</formula>
    </cfRule>
  </conditionalFormatting>
  <conditionalFormatting sqref="I17">
    <cfRule type="dataBar" priority="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{74729936-CE1E-4A56-82C0-917C12A2C67F}</x14:id>
        </ext>
      </extLst>
    </cfRule>
  </conditionalFormatting>
  <conditionalFormatting sqref="I34 I26">
    <cfRule type="dataBar" priority="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{390F19AB-89B5-4D0C-8A6D-123135CF0902}</x14:id>
        </ext>
      </extLst>
    </cfRule>
  </conditionalFormatting>
  <conditionalFormatting sqref="I9">
    <cfRule type="dataBar" priority="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{A2FDAC93-EDDE-48B4-9CAB-70D4DDC089D8}</x14:id>
        </ext>
      </extLst>
    </cfRule>
  </conditionalFormatting>
  <conditionalFormatting sqref="I43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{A51B5FE7-D652-4A56-8720-8999BB35C43B}</x14:id>
        </ext>
      </extLst>
    </cfRule>
  </conditionalFormatting>
  <conditionalFormatting sqref="I51">
    <cfRule type="dataBar" priority="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{30D24916-F9A5-49A9-AE68-45CCE69B7DD7}</x14:id>
        </ext>
      </extLst>
    </cfRule>
  </conditionalFormatting>
  <conditionalFormatting sqref="I60">
    <cfRule type="dataBar" priority="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{B53568B5-F552-4FC2-B3B2-D63E53DFB7AD}</x14:id>
        </ext>
      </extLst>
    </cfRule>
  </conditionalFormatting>
  <conditionalFormatting sqref="I68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{B56B06E2-DF37-4566-B75B-8AB6CAB2CC29}</x14:id>
        </ext>
      </extLst>
    </cfRule>
  </conditionalFormatting>
  <conditionalFormatting sqref="AH14">
    <cfRule type="cellIs" dxfId="1200" priority="76" operator="greaterThan">
      <formula>0.94999</formula>
    </cfRule>
    <cfRule type="cellIs" dxfId="1199" priority="77" operator="greaterThan">
      <formula>0.66999</formula>
    </cfRule>
    <cfRule type="cellIs" dxfId="1198" priority="78" operator="greaterThan">
      <formula>66.999</formula>
    </cfRule>
    <cfRule type="cellIs" dxfId="1197" priority="79" operator="greaterThan">
      <formula>",94999"</formula>
    </cfRule>
    <cfRule type="cellIs" dxfId="1196" priority="80" operator="greaterThan">
      <formula>",66999"</formula>
    </cfRule>
  </conditionalFormatting>
  <conditionalFormatting sqref="AH31">
    <cfRule type="cellIs" dxfId="1195" priority="71" operator="greaterThan">
      <formula>0.94999</formula>
    </cfRule>
    <cfRule type="cellIs" dxfId="1194" priority="72" operator="greaterThan">
      <formula>0.66999</formula>
    </cfRule>
    <cfRule type="cellIs" dxfId="1193" priority="73" operator="greaterThan">
      <formula>66.999</formula>
    </cfRule>
    <cfRule type="cellIs" dxfId="1192" priority="74" operator="greaterThan">
      <formula>",94999"</formula>
    </cfRule>
    <cfRule type="cellIs" dxfId="1191" priority="75" operator="greaterThan">
      <formula>",66999"</formula>
    </cfRule>
  </conditionalFormatting>
  <conditionalFormatting sqref="AH26 AH34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{506D8678-3253-491D-BFD7-7415773DF364}</x14:id>
        </ext>
      </extLst>
    </cfRule>
  </conditionalFormatting>
  <conditionalFormatting sqref="AH48">
    <cfRule type="cellIs" dxfId="1190" priority="65" operator="greaterThan">
      <formula>0.94999</formula>
    </cfRule>
    <cfRule type="cellIs" dxfId="1189" priority="66" operator="greaterThan">
      <formula>0.66999</formula>
    </cfRule>
    <cfRule type="cellIs" dxfId="1188" priority="67" operator="greaterThan">
      <formula>66.999</formula>
    </cfRule>
    <cfRule type="cellIs" dxfId="1187" priority="68" operator="greaterThan">
      <formula>",94999"</formula>
    </cfRule>
    <cfRule type="cellIs" dxfId="1186" priority="69" operator="greaterThan">
      <formula>",66999"</formula>
    </cfRule>
  </conditionalFormatting>
  <conditionalFormatting sqref="AH65">
    <cfRule type="cellIs" dxfId="1185" priority="60" operator="greaterThan">
      <formula>0.94999</formula>
    </cfRule>
    <cfRule type="cellIs" dxfId="1184" priority="61" operator="greaterThan">
      <formula>0.66999</formula>
    </cfRule>
    <cfRule type="cellIs" dxfId="1183" priority="62" operator="greaterThan">
      <formula>66.999</formula>
    </cfRule>
    <cfRule type="cellIs" dxfId="1182" priority="63" operator="greaterThan">
      <formula>",94999"</formula>
    </cfRule>
    <cfRule type="cellIs" dxfId="1181" priority="64" operator="greaterThan">
      <formula>",66999"</formula>
    </cfRule>
  </conditionalFormatting>
  <conditionalFormatting sqref="AH43">
    <cfRule type="dataBar" priority="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{85D1BA12-9374-46D2-9268-5DA31EA10C78}</x14:id>
        </ext>
      </extLst>
    </cfRule>
  </conditionalFormatting>
  <conditionalFormatting sqref="AH60">
    <cfRule type="dataBar" priority="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{753AD52D-EE21-4E83-9970-78F8B5654292}</x14:id>
        </ext>
      </extLst>
    </cfRule>
  </conditionalFormatting>
  <conditionalFormatting sqref="AH51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{FCE0F0F0-8F3B-46F1-B003-01FE7033DFE9}</x14:id>
        </ext>
      </extLst>
    </cfRule>
  </conditionalFormatting>
  <conditionalFormatting sqref="AH68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{F69E1B7C-6C3D-4BB8-972C-365AC54B390D}</x14:id>
        </ext>
      </extLst>
    </cfRule>
  </conditionalFormatting>
  <conditionalFormatting sqref="AH17">
    <cfRule type="dataBar" priority="5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{3BB87711-343B-45F0-BD31-692190E5AEFB}</x14:id>
        </ext>
      </extLst>
    </cfRule>
  </conditionalFormatting>
  <conditionalFormatting sqref="AH9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{1BD30CC7-6F1E-4382-93DA-6762159EE434}</x14:id>
        </ext>
      </extLst>
    </cfRule>
  </conditionalFormatting>
  <conditionalFormatting sqref="V17 V9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{5C0F41F6-310F-48D4-AE3D-367C8DD177C8}</x14:id>
        </ext>
      </extLst>
    </cfRule>
  </conditionalFormatting>
  <conditionalFormatting sqref="V26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{D8AA20D3-F377-4669-9CFC-B7791EA641A3}</x14:id>
        </ext>
      </extLst>
    </cfRule>
  </conditionalFormatting>
  <conditionalFormatting sqref="V34">
    <cfRule type="dataBar" priority="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{9F221A51-68B4-4C44-9641-19F30EB1E9C2}</x14:id>
        </ext>
      </extLst>
    </cfRule>
  </conditionalFormatting>
  <conditionalFormatting sqref="V43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{54B8F918-EA3D-4930-A6A4-E8FB8C32B804}</x14:id>
        </ext>
      </extLst>
    </cfRule>
  </conditionalFormatting>
  <conditionalFormatting sqref="V51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{1C088EE3-05F9-4087-8EE2-F0957C6B8000}</x14:id>
        </ext>
      </extLst>
    </cfRule>
  </conditionalFormatting>
  <conditionalFormatting sqref="V60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{4C15BF17-F1F0-49DD-83A1-D4B2D95C5BD4}</x14:id>
        </ext>
      </extLst>
    </cfRule>
  </conditionalFormatting>
  <conditionalFormatting sqref="V68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{43542124-740C-4C5D-889A-19457E49C6A4}</x14:id>
        </ext>
      </extLst>
    </cfRule>
  </conditionalFormatting>
  <conditionalFormatting sqref="AY17 AY9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{6D326A88-E46B-4FBB-9B65-032FD72F93CB}</x14:id>
        </ext>
      </extLst>
    </cfRule>
  </conditionalFormatting>
  <conditionalFormatting sqref="AY26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{D9C2A4EB-1299-4E4E-8D0F-F06AC51A01C0}</x14:id>
        </ext>
      </extLst>
    </cfRule>
  </conditionalFormatting>
  <conditionalFormatting sqref="AY34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{188A926E-C2D9-4DCD-82CE-076897374B53}</x14:id>
        </ext>
      </extLst>
    </cfRule>
  </conditionalFormatting>
  <conditionalFormatting sqref="AY43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{A41706C5-405B-4A37-BEC5-B89724784F94}</x14:id>
        </ext>
      </extLst>
    </cfRule>
  </conditionalFormatting>
  <conditionalFormatting sqref="AY51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{C6BEAFA8-D5CE-4FB4-8DAE-A3C59E92481C}</x14:id>
        </ext>
      </extLst>
    </cfRule>
  </conditionalFormatting>
  <conditionalFormatting sqref="AY60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{44F334AF-0863-4582-82E8-1600852F7904}</x14:id>
        </ext>
      </extLst>
    </cfRule>
  </conditionalFormatting>
  <conditionalFormatting sqref="AY68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{A49197A1-9064-453E-BBFF-6A83A8DCFADB}</x14:id>
        </ext>
      </extLst>
    </cfRule>
  </conditionalFormatting>
  <conditionalFormatting sqref="H9 H17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{B368F72B-AA4A-44C8-A614-BDF333702AAC}</x14:id>
        </ext>
      </extLst>
    </cfRule>
  </conditionalFormatting>
  <conditionalFormatting sqref="H26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{3EE63B2D-1AF3-403F-A8B9-A630FA6FA880}</x14:id>
        </ext>
      </extLst>
    </cfRule>
  </conditionalFormatting>
  <conditionalFormatting sqref="H34">
    <cfRule type="dataBar" priority="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{328D6C03-D98C-4926-816D-E6F158152AE5}</x14:id>
        </ext>
      </extLst>
    </cfRule>
  </conditionalFormatting>
  <conditionalFormatting sqref="H10">
    <cfRule type="cellIs" dxfId="1180" priority="36" operator="greaterThan">
      <formula>0.05</formula>
    </cfRule>
  </conditionalFormatting>
  <conditionalFormatting sqref="H27">
    <cfRule type="cellIs" dxfId="1179" priority="35" operator="greaterThan">
      <formula>0.05</formula>
    </cfRule>
  </conditionalFormatting>
  <conditionalFormatting sqref="H43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{6D9BB240-1168-41C4-8BB1-4B17DEDE36AC}</x14:id>
        </ext>
      </extLst>
    </cfRule>
  </conditionalFormatting>
  <conditionalFormatting sqref="H51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{D02BCE31-E5A8-4AFF-8589-EDBE3C1199D7}</x14:id>
        </ext>
      </extLst>
    </cfRule>
  </conditionalFormatting>
  <conditionalFormatting sqref="H44">
    <cfRule type="cellIs" dxfId="1178" priority="32" operator="greaterThan">
      <formula>0.05</formula>
    </cfRule>
  </conditionalFormatting>
  <conditionalFormatting sqref="H60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{56958B02-0721-41CD-9569-3E43D90C60E0}</x14:id>
        </ext>
      </extLst>
    </cfRule>
  </conditionalFormatting>
  <conditionalFormatting sqref="H68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{FCF6957B-DCE0-48A9-875F-723DC189E8D6}</x14:id>
        </ext>
      </extLst>
    </cfRule>
  </conditionalFormatting>
  <conditionalFormatting sqref="H61">
    <cfRule type="cellIs" dxfId="1177" priority="29" operator="greaterThan">
      <formula>0.05</formula>
    </cfRule>
  </conditionalFormatting>
  <conditionalFormatting sqref="H52">
    <cfRule type="cellIs" dxfId="1176" priority="28" operator="greaterThan">
      <formula>0.05</formula>
    </cfRule>
  </conditionalFormatting>
  <conditionalFormatting sqref="H35">
    <cfRule type="cellIs" dxfId="1175" priority="27" operator="greaterThan">
      <formula>0.05</formula>
    </cfRule>
  </conditionalFormatting>
  <conditionalFormatting sqref="H18">
    <cfRule type="cellIs" dxfId="1174" priority="26" operator="greaterThan">
      <formula>0.05</formula>
    </cfRule>
  </conditionalFormatting>
  <conditionalFormatting sqref="H69">
    <cfRule type="cellIs" dxfId="1173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{171699FD-AD0D-4402-B05F-941DA3DAA3CA}</x14:id>
        </ext>
      </extLst>
    </cfRule>
  </conditionalFormatting>
  <conditionalFormatting sqref="H24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{6CC72259-ED9A-4282-B3CD-14076F0E9C42}</x14:id>
        </ext>
      </extLst>
    </cfRule>
  </conditionalFormatting>
  <conditionalFormatting sqref="H4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{3035F962-D9F0-4296-8F6D-BA8DFD23F55A}</x14:id>
        </ext>
      </extLst>
    </cfRule>
  </conditionalFormatting>
  <conditionalFormatting sqref="H58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{B61BF9FB-3C81-4504-8255-8445A7C2519D}</x14:id>
        </ext>
      </extLst>
    </cfRule>
  </conditionalFormatting>
  <conditionalFormatting sqref="AG26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{34D213FB-A04A-4812-BDBE-4EE7523F7D50}</x14:id>
        </ext>
      </extLst>
    </cfRule>
  </conditionalFormatting>
  <conditionalFormatting sqref="AG17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{4DCEC413-F45E-4F8B-9471-07C63C608634}</x14:id>
        </ext>
      </extLst>
    </cfRule>
  </conditionalFormatting>
  <conditionalFormatting sqref="AG34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{B4E7F27D-0E2B-408F-9B2A-2480CE5F8B53}</x14:id>
        </ext>
      </extLst>
    </cfRule>
  </conditionalFormatting>
  <conditionalFormatting sqref="AG43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{5C8A7B48-FBD6-4486-82FC-91E34D9FFD68}</x14:id>
        </ext>
      </extLst>
    </cfRule>
  </conditionalFormatting>
  <conditionalFormatting sqref="AG51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{FB93307B-7E99-425F-84ED-FE08F56AA2F5}</x14:id>
        </ext>
      </extLst>
    </cfRule>
  </conditionalFormatting>
  <conditionalFormatting sqref="AG60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{EDD0D305-1462-412D-9BA1-0DA9241359B4}</x14:id>
        </ext>
      </extLst>
    </cfRule>
  </conditionalFormatting>
  <conditionalFormatting sqref="AG68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{3DDA9DEB-C2BB-48D7-B3D5-978150F0B48F}</x14:id>
        </ext>
      </extLst>
    </cfRule>
  </conditionalFormatting>
  <conditionalFormatting sqref="AG10">
    <cfRule type="cellIs" dxfId="1172" priority="13" operator="greaterThan">
      <formula>0.05</formula>
    </cfRule>
  </conditionalFormatting>
  <conditionalFormatting sqref="AG9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{27913532-C54D-4DF9-ABC1-EC39E5AF01C9}</x14:id>
        </ext>
      </extLst>
    </cfRule>
  </conditionalFormatting>
  <conditionalFormatting sqref="AG27">
    <cfRule type="cellIs" dxfId="1171" priority="11" operator="greaterThan">
      <formula>0.05</formula>
    </cfRule>
  </conditionalFormatting>
  <conditionalFormatting sqref="AG61">
    <cfRule type="cellIs" dxfId="1170" priority="10" operator="greaterThan">
      <formula>0.05</formula>
    </cfRule>
  </conditionalFormatting>
  <conditionalFormatting sqref="AG44">
    <cfRule type="cellIs" dxfId="1169" priority="9" operator="greaterThan">
      <formula>0.05</formula>
    </cfRule>
  </conditionalFormatting>
  <conditionalFormatting sqref="AG18">
    <cfRule type="cellIs" dxfId="1168" priority="8" operator="greaterThan">
      <formula>0.05</formula>
    </cfRule>
  </conditionalFormatting>
  <conditionalFormatting sqref="AG35">
    <cfRule type="cellIs" dxfId="1167" priority="7" operator="greaterThan">
      <formula>0.05</formula>
    </cfRule>
  </conditionalFormatting>
  <conditionalFormatting sqref="AG52">
    <cfRule type="cellIs" dxfId="1166" priority="6" operator="greaterThan">
      <formula>0.05</formula>
    </cfRule>
  </conditionalFormatting>
  <conditionalFormatting sqref="AG69">
    <cfRule type="cellIs" dxfId="1165" priority="5" operator="greaterThan">
      <formula>0.05</formula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{7467C252-E8C7-46D1-9D74-9D5364CBEBC7}</x14:id>
        </ext>
      </extLst>
    </cfRule>
  </conditionalFormatting>
  <conditionalFormatting sqref="AG24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{C973AC59-FEFC-4209-AD7B-0B181727F1BF}</x14:id>
        </ext>
      </extLst>
    </cfRule>
  </conditionalFormatting>
  <conditionalFormatting sqref="AG7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{6FC64BC4-A1BF-46F5-ABD7-186F59EFBB0E}</x14:id>
        </ext>
      </extLst>
    </cfRule>
  </conditionalFormatting>
  <conditionalFormatting sqref="AG58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{83287DC6-4A28-48DA-8EE9-71A048A68B81}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7511C4E-3221-48F2-ADC0-A129D31369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J17:T17 J9:T9 AI9:AX9 AI17:AX17 W9:AF9 W17:AF17 AZ17:XFD17 AZ9:XFD9</xm:sqref>
        </x14:conditionalFormatting>
        <x14:conditionalFormatting xmlns:xm="http://schemas.microsoft.com/office/excel/2006/main">
          <x14:cfRule type="dataBar" id="{D07956B3-B9CE-4D0D-BBF7-696F53C877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AZ26:XFD26 AZ34:XFD34 W26:AF26 W34:AF34 J34:T34 J26:T26 AI34:AW34 AI26:AW26</xm:sqref>
        </x14:conditionalFormatting>
        <x14:conditionalFormatting xmlns:xm="http://schemas.microsoft.com/office/excel/2006/main">
          <x14:cfRule type="dataBar" id="{883DE14F-AEDF-4E1C-AAA0-6A830B5249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AZ43:XFD43 AZ51:XFD51 W51:AF51 W43:AF43 J51:T51 J43:T43 AI43:AW43 AI51:AW51</xm:sqref>
        </x14:conditionalFormatting>
        <x14:conditionalFormatting xmlns:xm="http://schemas.microsoft.com/office/excel/2006/main">
          <x14:cfRule type="dataBar" id="{97B56992-41AA-4386-A106-C29B2C38C3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AZ60:XFD60 AZ68:XFD68 W68:AF68 W60:AF60 J68:T68 J60:T60 AI60:AW60 AI68:AW68</xm:sqref>
        </x14:conditionalFormatting>
        <x14:conditionalFormatting xmlns:xm="http://schemas.microsoft.com/office/excel/2006/main">
          <x14:cfRule type="dataBar" id="{813488F3-C248-4C1D-BD98-C36CBDD436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4350D9EF-D7DE-4ADB-8272-586623EC356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B582A7F5-227A-4D50-8BC4-B5D15A7592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AX43</xm:sqref>
        </x14:conditionalFormatting>
        <x14:conditionalFormatting xmlns:xm="http://schemas.microsoft.com/office/excel/2006/main">
          <x14:cfRule type="dataBar" id="{5A9E2496-112A-4FB5-B9E4-105BA2FF5F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AX51</xm:sqref>
        </x14:conditionalFormatting>
        <x14:conditionalFormatting xmlns:xm="http://schemas.microsoft.com/office/excel/2006/main">
          <x14:cfRule type="dataBar" id="{90875B5B-2C06-46BD-950D-E994CE9531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AX60</xm:sqref>
        </x14:conditionalFormatting>
        <x14:conditionalFormatting xmlns:xm="http://schemas.microsoft.com/office/excel/2006/main">
          <x14:cfRule type="dataBar" id="{A5607063-BF66-4D79-B4E0-C3881D7B92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AX68</xm:sqref>
        </x14:conditionalFormatting>
        <x14:conditionalFormatting xmlns:xm="http://schemas.microsoft.com/office/excel/2006/main">
          <x14:cfRule type="dataBar" id="{D3503A49-D9AA-44E1-95F2-5163F04030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U34</xm:sqref>
        </x14:conditionalFormatting>
        <x14:conditionalFormatting xmlns:xm="http://schemas.microsoft.com/office/excel/2006/main">
          <x14:cfRule type="dataBar" id="{71B77B6C-50E0-4BC1-9E6E-A74F37C25F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U26</xm:sqref>
        </x14:conditionalFormatting>
        <x14:conditionalFormatting xmlns:xm="http://schemas.microsoft.com/office/excel/2006/main">
          <x14:cfRule type="dataBar" id="{F879ECB2-F199-4AD6-A339-7269598025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U51</xm:sqref>
        </x14:conditionalFormatting>
        <x14:conditionalFormatting xmlns:xm="http://schemas.microsoft.com/office/excel/2006/main">
          <x14:cfRule type="dataBar" id="{B5298B5F-4EC5-49C7-8164-0422180B88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U43</xm:sqref>
        </x14:conditionalFormatting>
        <x14:conditionalFormatting xmlns:xm="http://schemas.microsoft.com/office/excel/2006/main">
          <x14:cfRule type="dataBar" id="{7F538921-EEE7-4B10-8576-956A4F3133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U17</xm:sqref>
        </x14:conditionalFormatting>
        <x14:conditionalFormatting xmlns:xm="http://schemas.microsoft.com/office/excel/2006/main">
          <x14:cfRule type="dataBar" id="{A7E2AEB4-977F-4B5E-80E5-8AA7104B0CB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</xm:sqref>
        </x14:conditionalFormatting>
        <x14:conditionalFormatting xmlns:xm="http://schemas.microsoft.com/office/excel/2006/main">
          <x14:cfRule type="dataBar" id="{78BF5D6D-6E2B-49A8-A40F-8D258EC28E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U68</xm:sqref>
        </x14:conditionalFormatting>
        <x14:conditionalFormatting xmlns:xm="http://schemas.microsoft.com/office/excel/2006/main">
          <x14:cfRule type="dataBar" id="{B4916ADE-38C7-464F-B5BA-40AD1577628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U60</xm:sqref>
        </x14:conditionalFormatting>
        <x14:conditionalFormatting xmlns:xm="http://schemas.microsoft.com/office/excel/2006/main">
          <x14:cfRule type="dataBar" id="{74729936-CE1E-4A56-82C0-917C12A2C6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390F19AB-89B5-4D0C-8A6D-123135CF09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I34 I26</xm:sqref>
        </x14:conditionalFormatting>
        <x14:conditionalFormatting xmlns:xm="http://schemas.microsoft.com/office/excel/2006/main">
          <x14:cfRule type="dataBar" id="{A2FDAC93-EDDE-48B4-9CAB-70D4DDC089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A51B5FE7-D652-4A56-8720-8999BB35C43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30D24916-F9A5-49A9-AE68-45CCE69B7D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B53568B5-F552-4FC2-B3B2-D63E53DFB7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B56B06E2-DF37-4566-B75B-8AB6CAB2CC2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506D8678-3253-491D-BFD7-7415773DF3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85D1BA12-9374-46D2-9268-5DA31EA10C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753AD52D-EE21-4E83-9970-78F8B565429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FCE0F0F0-8F3B-46F1-B003-01FE7033DF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F69E1B7C-6C3D-4BB8-972C-365AC54B39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3BB87711-343B-45F0-BD31-692190E5AE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1BD30CC7-6F1E-4382-93DA-6762159EE4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5C0F41F6-310F-48D4-AE3D-367C8DD177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 V9</xm:sqref>
        </x14:conditionalFormatting>
        <x14:conditionalFormatting xmlns:xm="http://schemas.microsoft.com/office/excel/2006/main">
          <x14:cfRule type="dataBar" id="{D8AA20D3-F377-4669-9CFC-B7791EA641A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9F221A51-68B4-4C44-9641-19F30EB1E9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54B8F918-EA3D-4930-A6A4-E8FB8C32B80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V43</xm:sqref>
        </x14:conditionalFormatting>
        <x14:conditionalFormatting xmlns:xm="http://schemas.microsoft.com/office/excel/2006/main">
          <x14:cfRule type="dataBar" id="{1C088EE3-05F9-4087-8EE2-F0957C6B80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V51</xm:sqref>
        </x14:conditionalFormatting>
        <x14:conditionalFormatting xmlns:xm="http://schemas.microsoft.com/office/excel/2006/main">
          <x14:cfRule type="dataBar" id="{4C15BF17-F1F0-49DD-83A1-D4B2D95C5BD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V60</xm:sqref>
        </x14:conditionalFormatting>
        <x14:conditionalFormatting xmlns:xm="http://schemas.microsoft.com/office/excel/2006/main">
          <x14:cfRule type="dataBar" id="{43542124-740C-4C5D-889A-19457E49C6A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V68</xm:sqref>
        </x14:conditionalFormatting>
        <x14:conditionalFormatting xmlns:xm="http://schemas.microsoft.com/office/excel/2006/main">
          <x14:cfRule type="dataBar" id="{6D326A88-E46B-4FBB-9B65-032FD72F93C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 AY9</xm:sqref>
        </x14:conditionalFormatting>
        <x14:conditionalFormatting xmlns:xm="http://schemas.microsoft.com/office/excel/2006/main">
          <x14:cfRule type="dataBar" id="{D9C2A4EB-1299-4E4E-8D0F-F06AC51A01C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188A926E-C2D9-4DCD-82CE-076897374B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A41706C5-405B-4A37-BEC5-B89724784F9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AY43</xm:sqref>
        </x14:conditionalFormatting>
        <x14:conditionalFormatting xmlns:xm="http://schemas.microsoft.com/office/excel/2006/main">
          <x14:cfRule type="dataBar" id="{C6BEAFA8-D5CE-4FB4-8DAE-A3C59E9248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AY51</xm:sqref>
        </x14:conditionalFormatting>
        <x14:conditionalFormatting xmlns:xm="http://schemas.microsoft.com/office/excel/2006/main">
          <x14:cfRule type="dataBar" id="{44F334AF-0863-4582-82E8-1600852F790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AY60</xm:sqref>
        </x14:conditionalFormatting>
        <x14:conditionalFormatting xmlns:xm="http://schemas.microsoft.com/office/excel/2006/main">
          <x14:cfRule type="dataBar" id="{A49197A1-9064-453E-BBFF-6A83A8DCFAD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AY68</xm:sqref>
        </x14:conditionalFormatting>
        <x14:conditionalFormatting xmlns:xm="http://schemas.microsoft.com/office/excel/2006/main">
          <x14:cfRule type="dataBar" id="{B368F72B-AA4A-44C8-A614-BDF333702AA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3EE63B2D-1AF3-403F-A8B9-A630FA6FA8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328D6C03-D98C-4926-816D-E6F158152AE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6D9BB240-1168-41C4-8BB1-4B17DEDE36A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D02BCE31-E5A8-4AFF-8589-EDBE3C1199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56958B02-0721-41CD-9569-3E43D90C60E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FCF6957B-DCE0-48A9-875F-723DC189E8D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171699FD-AD0D-4402-B05F-941DA3DAA3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6CC72259-ED9A-4282-B3CD-14076F0E9C4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3035F962-D9F0-4296-8F6D-BA8DFD23F5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B61BF9FB-3C81-4504-8255-8445A7C251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34D213FB-A04A-4812-BDBE-4EE7523F7D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4DCEC413-F45E-4F8B-9471-07C63C6086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B4E7F27D-0E2B-408F-9B2A-2480CE5F8B5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5C8A7B48-FBD6-4486-82FC-91E34D9FFD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FB93307B-7E99-425F-84ED-FE08F56AA2F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EDD0D305-1462-412D-9BA1-0DA9241359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3DDA9DEB-C2BB-48D7-B3D5-978150F0B4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27913532-C54D-4DF9-ABC1-EC39E5AF01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7467C252-E8C7-46D1-9D74-9D5364CBEB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C973AC59-FEFC-4209-AD7B-0B181727F1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6FC64BC4-A1BF-46F5-ABD7-186F59EFBB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83287DC6-4A28-48DA-8EE9-71A048A68B8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5B50A-0180-408E-80B1-45EA067BDB86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85</v>
      </c>
    </row>
    <row r="3" spans="1:51" x14ac:dyDescent="0.35">
      <c r="A3" t="s">
        <v>73</v>
      </c>
      <c r="J3" t="s">
        <v>112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0.39387738188547672</v>
      </c>
      <c r="C7" s="14"/>
      <c r="D7" s="14"/>
      <c r="E7" s="14"/>
      <c r="F7" s="14"/>
      <c r="G7" s="14"/>
      <c r="H7" s="91">
        <f>MAX(B7:G7)</f>
        <v>0.39387738188547672</v>
      </c>
      <c r="J7" s="15">
        <v>0.40533557631613226</v>
      </c>
      <c r="K7" s="15">
        <v>0.38183572772191282</v>
      </c>
      <c r="L7" s="15">
        <v>0.42783259869578999</v>
      </c>
      <c r="O7" s="10"/>
      <c r="V7" s="9"/>
      <c r="W7" s="9"/>
      <c r="X7" s="9"/>
      <c r="Y7" s="11" t="s">
        <v>19</v>
      </c>
      <c r="Z7" s="16">
        <v>0.39387738188547672</v>
      </c>
      <c r="AA7" s="16">
        <v>0.39387738188547672</v>
      </c>
      <c r="AB7" s="16"/>
      <c r="AC7" s="16"/>
      <c r="AD7" s="11"/>
      <c r="AE7" s="11"/>
      <c r="AF7" s="11"/>
      <c r="AG7" s="91">
        <f>MAX(Z7:AF7)</f>
        <v>0.39387738188547672</v>
      </c>
      <c r="AH7" s="11"/>
      <c r="AI7" s="11"/>
      <c r="AJ7" s="9" t="s">
        <v>19</v>
      </c>
      <c r="AK7" s="15">
        <v>0.38214398896158414</v>
      </c>
      <c r="AL7" s="15">
        <v>0.27371797273683385</v>
      </c>
      <c r="AM7" s="15">
        <v>0.40533557631613226</v>
      </c>
      <c r="AN7" s="15">
        <v>0.40533557631613226</v>
      </c>
      <c r="AO7" s="15">
        <v>0.36838495751230615</v>
      </c>
      <c r="AP7" s="15">
        <v>0.25095072027137549</v>
      </c>
      <c r="AQ7" s="15">
        <v>0.38183572772191282</v>
      </c>
      <c r="AR7" s="15">
        <v>0.38183572772191282</v>
      </c>
      <c r="AS7" s="15">
        <v>0.39780141528679203</v>
      </c>
      <c r="AT7" s="15">
        <v>0.29983111466205892</v>
      </c>
      <c r="AU7" s="15">
        <v>0.42783259869578999</v>
      </c>
      <c r="AV7" s="15">
        <v>0.42783259869578999</v>
      </c>
      <c r="AW7" s="9"/>
      <c r="AX7" s="9"/>
    </row>
    <row r="8" spans="1:51" s="17" customFormat="1" ht="15.5" x14ac:dyDescent="0.35">
      <c r="A8" s="17" t="s">
        <v>20</v>
      </c>
      <c r="B8" s="18">
        <v>0.15513939196095766</v>
      </c>
      <c r="C8" s="18"/>
      <c r="D8" s="18"/>
      <c r="E8" s="18"/>
      <c r="F8" s="18"/>
      <c r="G8" s="18"/>
      <c r="J8" s="19">
        <v>0.16429692942753107</v>
      </c>
      <c r="K8" s="19">
        <v>0.14579852296492274</v>
      </c>
      <c r="L8" s="19">
        <v>0.18304073250679287</v>
      </c>
      <c r="O8" s="20"/>
      <c r="V8" s="55">
        <f>AVERAGE(J9:S9)</f>
        <v>16.437872829974889</v>
      </c>
      <c r="W8" s="21"/>
      <c r="X8" s="21"/>
      <c r="Y8" s="22" t="s">
        <v>20</v>
      </c>
      <c r="Z8" s="23">
        <v>0.15513939196095766</v>
      </c>
      <c r="AA8" s="23">
        <v>0.15513939196095766</v>
      </c>
      <c r="AB8" s="23"/>
      <c r="AC8" s="23"/>
      <c r="AD8" s="22"/>
      <c r="AE8" s="22"/>
      <c r="AF8" s="22"/>
      <c r="AH8" s="42">
        <f>AVERAGE(Z9:AF9)</f>
        <v>15.513939196095766</v>
      </c>
      <c r="AI8" s="22"/>
      <c r="AJ8" s="21" t="s">
        <v>20</v>
      </c>
      <c r="AK8" s="19">
        <v>0.14603402829947135</v>
      </c>
      <c r="AL8" s="19">
        <v>7.4921528599162124E-2</v>
      </c>
      <c r="AM8" s="19">
        <v>0.16429692942753107</v>
      </c>
      <c r="AN8" s="19">
        <v>0.16429692942753107</v>
      </c>
      <c r="AO8" s="19">
        <v>0.13570747692134361</v>
      </c>
      <c r="AP8" s="19">
        <v>6.2976264004722157E-2</v>
      </c>
      <c r="AQ8" s="19">
        <v>0.14579852296492274</v>
      </c>
      <c r="AR8" s="19">
        <v>0.14579852296492274</v>
      </c>
      <c r="AS8" s="19">
        <v>0.15824596600417476</v>
      </c>
      <c r="AT8" s="19">
        <v>8.9898697319492724E-2</v>
      </c>
      <c r="AU8" s="19">
        <v>0.18304073250679287</v>
      </c>
      <c r="AV8" s="19">
        <v>0.18304073250679287</v>
      </c>
      <c r="AW8" s="21"/>
      <c r="AX8" s="21"/>
      <c r="AY8" s="24">
        <f>AVERAGE(AK9:AV9)</f>
        <v>13.783802757890504</v>
      </c>
    </row>
    <row r="9" spans="1:51" s="25" customFormat="1" ht="15.5" x14ac:dyDescent="0.35">
      <c r="A9" s="24" t="s">
        <v>21</v>
      </c>
      <c r="B9" s="24">
        <v>15.513939196095766</v>
      </c>
      <c r="C9" s="24"/>
      <c r="D9" s="24"/>
      <c r="E9" s="24"/>
      <c r="F9" s="24"/>
      <c r="G9" s="24"/>
      <c r="H9" s="70">
        <f>MAX(B9:G9)</f>
        <v>15.513939196095766</v>
      </c>
      <c r="I9" s="29"/>
      <c r="J9" s="24">
        <v>16.429692942753107</v>
      </c>
      <c r="K9" s="24">
        <v>14.579852296492273</v>
      </c>
      <c r="L9" s="24">
        <v>18.304073250679288</v>
      </c>
      <c r="N9" s="26"/>
      <c r="O9" s="27"/>
      <c r="U9" s="25">
        <f>MAX(J9:S9)</f>
        <v>18.304073250679288</v>
      </c>
      <c r="V9" s="26">
        <f>STDEV(J9:S9)</f>
        <v>1.862123951786677</v>
      </c>
      <c r="W9" s="26"/>
      <c r="X9" s="26"/>
      <c r="Y9" s="25" t="s">
        <v>21</v>
      </c>
      <c r="Z9" s="24">
        <v>15.513939196095766</v>
      </c>
      <c r="AA9" s="24">
        <v>15.513939196095766</v>
      </c>
      <c r="AB9" s="24"/>
      <c r="AC9" s="24"/>
      <c r="AD9" s="28"/>
      <c r="AE9" s="29"/>
      <c r="AF9" s="29"/>
      <c r="AG9" s="92">
        <f>MAX(Z9:AF9)</f>
        <v>15.513939196095766</v>
      </c>
      <c r="AH9" s="29">
        <f>STDEV(Z9:AF9)</f>
        <v>0</v>
      </c>
      <c r="AI9" s="29"/>
      <c r="AJ9" s="26" t="s">
        <v>21</v>
      </c>
      <c r="AK9" s="24">
        <v>14.603402829947134</v>
      </c>
      <c r="AL9" s="24">
        <v>7.4921528599162119</v>
      </c>
      <c r="AM9" s="24">
        <v>16.429692942753107</v>
      </c>
      <c r="AN9" s="24">
        <v>16.429692942753107</v>
      </c>
      <c r="AO9" s="24">
        <v>13.570747692134361</v>
      </c>
      <c r="AP9" s="24">
        <v>6.2976264004722156</v>
      </c>
      <c r="AQ9" s="24">
        <v>14.579852296492273</v>
      </c>
      <c r="AR9" s="24">
        <v>14.579852296492273</v>
      </c>
      <c r="AS9" s="24">
        <v>15.824596600417475</v>
      </c>
      <c r="AT9" s="24">
        <v>8.9898697319492715</v>
      </c>
      <c r="AU9" s="24">
        <v>18.304073250679288</v>
      </c>
      <c r="AV9" s="24">
        <v>18.304073250679288</v>
      </c>
      <c r="AW9" s="26"/>
      <c r="AX9" s="26">
        <f>MAX(AK9:AV9)</f>
        <v>18.304073250679288</v>
      </c>
      <c r="AY9" s="25">
        <f>STDEV(AK9:AV9)</f>
        <v>4.0409946472438536</v>
      </c>
    </row>
    <row r="10" spans="1:51" x14ac:dyDescent="0.35">
      <c r="A10" t="s">
        <v>111</v>
      </c>
      <c r="B10" s="14">
        <v>8.7144791876248996E-7</v>
      </c>
      <c r="C10" s="14"/>
      <c r="D10" s="14"/>
      <c r="E10" s="14"/>
      <c r="F10" s="14"/>
      <c r="G10" s="14"/>
      <c r="H10" s="85">
        <f>HLOOKUP(H9,B9:G10,2)</f>
        <v>8.7144791876248996E-7</v>
      </c>
      <c r="I10" s="9"/>
      <c r="J10" s="14">
        <v>2.1636905349004483E-5</v>
      </c>
      <c r="K10" s="14">
        <v>6.8971973047428576E-5</v>
      </c>
      <c r="L10" s="14">
        <v>6.5524508777234897E-6</v>
      </c>
      <c r="N10" s="9"/>
      <c r="O10" s="30"/>
      <c r="P10" s="14"/>
      <c r="Q10" s="14"/>
      <c r="R10" s="14"/>
      <c r="S10" s="14"/>
      <c r="T10" s="14"/>
      <c r="U10" s="14">
        <f>HLOOKUP(U9,J9:S10,2)</f>
        <v>6.5524508777234897E-6</v>
      </c>
      <c r="V10" s="56">
        <f>V9*100/V8/100</f>
        <v>0.11328253789572124</v>
      </c>
      <c r="W10" s="15"/>
      <c r="X10" s="15"/>
      <c r="Y10" t="s">
        <v>111</v>
      </c>
      <c r="Z10" s="14">
        <v>8.7144791876248996E-7</v>
      </c>
      <c r="AA10" s="14">
        <v>2.6996734688406568E-5</v>
      </c>
      <c r="AB10" s="14"/>
      <c r="AC10" s="14"/>
      <c r="AD10" s="31"/>
      <c r="AE10" s="16"/>
      <c r="AF10" s="16"/>
      <c r="AG10" s="14">
        <f>HLOOKUP(AG9,Z9:AF10,2)</f>
        <v>2.6996734688406568E-5</v>
      </c>
      <c r="AH10" s="56">
        <f>AH9*100/AH8/100</f>
        <v>0</v>
      </c>
      <c r="AI10" s="31"/>
      <c r="AJ10" s="16" t="s">
        <v>111</v>
      </c>
      <c r="AK10" s="14">
        <v>1.9389043752750846E-6</v>
      </c>
      <c r="AL10" s="14">
        <v>4.3336022784322484E-3</v>
      </c>
      <c r="AM10" s="14">
        <v>3.528100120650429E-7</v>
      </c>
      <c r="AN10" s="14">
        <v>3.528100120650429E-7</v>
      </c>
      <c r="AO10" s="14">
        <v>4.7646816099436006E-6</v>
      </c>
      <c r="AP10" s="14">
        <v>9.1278929624189504E-3</v>
      </c>
      <c r="AQ10" s="14">
        <v>1.8234093260798713E-6</v>
      </c>
      <c r="AR10" s="14">
        <v>1.8234093260798713E-6</v>
      </c>
      <c r="AS10" s="14">
        <v>6.6232083733894816E-7</v>
      </c>
      <c r="AT10" s="14">
        <v>1.7035733426880679E-3</v>
      </c>
      <c r="AU10" s="14">
        <v>6.4780132498805372E-8</v>
      </c>
      <c r="AV10" s="14">
        <v>6.4780132498805372E-8</v>
      </c>
      <c r="AW10" s="15"/>
      <c r="AX10" s="14">
        <f>HLOOKUP(AX9,AK9:AV10,2)</f>
        <v>6.4780132498805372E-8</v>
      </c>
      <c r="AY10" s="56">
        <f>AY9*100/AY8/100</f>
        <v>0.29316979633436763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23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25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105</v>
      </c>
      <c r="J15" s="9">
        <v>102</v>
      </c>
      <c r="K15" s="9">
        <v>102</v>
      </c>
      <c r="L15" s="9">
        <v>101</v>
      </c>
      <c r="N15" s="9"/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101</v>
      </c>
      <c r="AL15" s="9">
        <v>102</v>
      </c>
      <c r="AM15" s="9">
        <v>102</v>
      </c>
      <c r="AN15" s="9">
        <v>102</v>
      </c>
      <c r="AO15" s="9">
        <v>102</v>
      </c>
      <c r="AP15" s="9">
        <v>102</v>
      </c>
      <c r="AQ15" s="9">
        <v>102</v>
      </c>
      <c r="AR15" s="9">
        <v>102</v>
      </c>
      <c r="AS15" s="9">
        <v>100</v>
      </c>
      <c r="AT15" s="9">
        <v>101</v>
      </c>
      <c r="AU15" s="9">
        <v>101</v>
      </c>
      <c r="AV15" s="9">
        <v>101</v>
      </c>
      <c r="AW15" s="9"/>
      <c r="AX15" s="9"/>
    </row>
    <row r="16" spans="1:51" ht="15.5" x14ac:dyDescent="0.35">
      <c r="A16" s="30" t="s">
        <v>33</v>
      </c>
      <c r="B16">
        <v>55</v>
      </c>
      <c r="J16" s="9">
        <v>59</v>
      </c>
      <c r="K16" s="9">
        <v>53</v>
      </c>
      <c r="L16" s="9">
        <v>59</v>
      </c>
      <c r="N16" s="9"/>
      <c r="V16" s="55">
        <f>AVERAGE(J17:S17)</f>
        <v>56.073254384261958</v>
      </c>
      <c r="W16" s="9"/>
      <c r="X16" s="9"/>
      <c r="Y16" s="31" t="s">
        <v>33</v>
      </c>
      <c r="Z16" s="11">
        <v>55</v>
      </c>
      <c r="AA16" s="11">
        <v>55</v>
      </c>
      <c r="AB16" s="11"/>
      <c r="AC16" s="11"/>
      <c r="AD16" s="9"/>
      <c r="AE16" s="9"/>
      <c r="AF16" s="9"/>
      <c r="AH16" s="42">
        <f>AVERAGE(Z17:AF17)</f>
        <v>52.38095238095238</v>
      </c>
      <c r="AI16" s="11"/>
      <c r="AJ16" s="33" t="s">
        <v>33</v>
      </c>
      <c r="AK16" s="9">
        <v>57</v>
      </c>
      <c r="AL16" s="9">
        <v>54</v>
      </c>
      <c r="AM16" s="9">
        <v>59</v>
      </c>
      <c r="AN16" s="9">
        <v>59</v>
      </c>
      <c r="AO16" s="9">
        <v>52</v>
      </c>
      <c r="AP16" s="9">
        <v>54</v>
      </c>
      <c r="AQ16" s="9">
        <v>53</v>
      </c>
      <c r="AR16" s="9">
        <v>53</v>
      </c>
      <c r="AS16" s="9">
        <v>53</v>
      </c>
      <c r="AT16" s="9">
        <v>61</v>
      </c>
      <c r="AU16" s="9">
        <v>59</v>
      </c>
      <c r="AV16" s="9">
        <v>59</v>
      </c>
      <c r="AW16" s="9"/>
      <c r="AX16" s="9"/>
      <c r="AY16" s="24">
        <f>AVERAGE(AK17:AV17)</f>
        <v>55.261162880993986</v>
      </c>
    </row>
    <row r="17" spans="1:51" s="24" customFormat="1" ht="15.5" x14ac:dyDescent="0.35">
      <c r="A17" s="34" t="s">
        <v>34</v>
      </c>
      <c r="B17" s="24">
        <v>52.38095238095238</v>
      </c>
      <c r="H17" s="25">
        <f>MAX(B17:G17)</f>
        <v>52.38095238095238</v>
      </c>
      <c r="J17" s="24">
        <v>57.843137254901961</v>
      </c>
      <c r="K17" s="24">
        <v>51.96078431372549</v>
      </c>
      <c r="L17" s="24">
        <v>58.415841584158414</v>
      </c>
      <c r="U17" s="25">
        <f>MAX(J17:S17)</f>
        <v>58.415841584158414</v>
      </c>
      <c r="V17" s="26">
        <f>STDEV(J17:S17)</f>
        <v>3.5729966586859438</v>
      </c>
      <c r="Y17" s="34" t="s">
        <v>34</v>
      </c>
      <c r="Z17" s="24">
        <v>52.38095238095238</v>
      </c>
      <c r="AA17" s="24">
        <v>52.38095238095238</v>
      </c>
      <c r="AG17" s="25">
        <f>MAX(Z17:AF17)</f>
        <v>52.38095238095238</v>
      </c>
      <c r="AH17" s="29">
        <f>STDEV(Z17:AF17)</f>
        <v>0</v>
      </c>
      <c r="AJ17" s="34" t="s">
        <v>34</v>
      </c>
      <c r="AK17" s="24">
        <v>56.435643564356432</v>
      </c>
      <c r="AL17" s="24">
        <v>52.941176470588232</v>
      </c>
      <c r="AM17" s="24">
        <v>57.843137254901961</v>
      </c>
      <c r="AN17" s="24">
        <v>57.843137254901961</v>
      </c>
      <c r="AO17" s="24">
        <v>50.980392156862742</v>
      </c>
      <c r="AP17" s="24">
        <v>52.941176470588232</v>
      </c>
      <c r="AQ17" s="24">
        <v>51.96078431372549</v>
      </c>
      <c r="AR17" s="24">
        <v>51.96078431372549</v>
      </c>
      <c r="AS17" s="24">
        <v>53</v>
      </c>
      <c r="AT17" s="24">
        <v>60.396039603960396</v>
      </c>
      <c r="AU17" s="24">
        <v>58.415841584158414</v>
      </c>
      <c r="AV17" s="24">
        <v>58.415841584158414</v>
      </c>
      <c r="AX17" s="26">
        <f>MAX(AK17:AV17)</f>
        <v>60.396039603960396</v>
      </c>
      <c r="AY17" s="25">
        <f>STDEV(AK17:AV17)</f>
        <v>3.2609405982930828</v>
      </c>
    </row>
    <row r="18" spans="1:51" x14ac:dyDescent="0.35">
      <c r="A18" t="s">
        <v>119</v>
      </c>
      <c r="B18" s="52" t="str">
        <f>IF(B17&lt;(50+(1.654*50)/SQRT(B15)),"n.s.","")</f>
        <v>n.s.</v>
      </c>
      <c r="G18" s="9"/>
      <c r="H18" s="14" t="str">
        <f>HLOOKUP(H17,B17:G18,2)</f>
        <v>n.s.</v>
      </c>
      <c r="J18" s="52" t="str">
        <f>IF(J17&lt;(50+(1.654*50)/SQRT(J15)),"n.s.","")</f>
        <v>n.s.</v>
      </c>
      <c r="K18" s="52" t="str">
        <f>IF(K17&lt;(50+(1.654*50)/SQRT(K15)),"n.s.","")</f>
        <v>n.s.</v>
      </c>
      <c r="L18" s="52" t="str">
        <f>IF(L17&lt;(50+(1.654*50)/SQRT(L15)),"n.s.","")</f>
        <v/>
      </c>
      <c r="N18" s="9"/>
      <c r="U18" s="14" t="str">
        <f>HLOOKUP(U17,J17:S18,2)</f>
        <v/>
      </c>
      <c r="V18" s="56">
        <f>V17*100/V16/100</f>
        <v>6.3720158530494966E-2</v>
      </c>
      <c r="W18" s="9"/>
      <c r="X18" s="9"/>
      <c r="Y18" t="s">
        <v>119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t="s">
        <v>119</v>
      </c>
      <c r="AK18" s="52" t="str">
        <f>IF(AK17&lt;(50+(1.654*50)/SQRT(AK15)),"n.s.","")</f>
        <v>n.s.</v>
      </c>
      <c r="AL18" s="52" t="str">
        <f t="shared" ref="AL18:AV18" si="0">IF(AL17&lt;(50+(1.654*50)/SQRT(AL15)),"n.s.","")</f>
        <v>n.s.</v>
      </c>
      <c r="AM18" s="52" t="str">
        <f t="shared" si="0"/>
        <v>n.s.</v>
      </c>
      <c r="AN18" s="52" t="str">
        <f t="shared" si="0"/>
        <v>n.s.</v>
      </c>
      <c r="AO18" s="52" t="str">
        <f t="shared" si="0"/>
        <v>n.s.</v>
      </c>
      <c r="AP18" s="52" t="str">
        <f t="shared" si="0"/>
        <v>n.s.</v>
      </c>
      <c r="AQ18" s="52" t="str">
        <f t="shared" si="0"/>
        <v>n.s.</v>
      </c>
      <c r="AR18" s="52" t="str">
        <f t="shared" si="0"/>
        <v>n.s.</v>
      </c>
      <c r="AS18" s="52" t="str">
        <f t="shared" si="0"/>
        <v>n.s.</v>
      </c>
      <c r="AT18" s="52" t="str">
        <f t="shared" si="0"/>
        <v/>
      </c>
      <c r="AU18" s="52" t="str">
        <f t="shared" si="0"/>
        <v/>
      </c>
      <c r="AV18" s="52" t="str">
        <f t="shared" si="0"/>
        <v/>
      </c>
      <c r="AW18" s="9"/>
      <c r="AX18" s="14" t="str">
        <f>HLOOKUP(AX17,AK17:AV18,2)</f>
        <v/>
      </c>
      <c r="AY18" s="56">
        <f>AY17*100/AY16/100</f>
        <v>5.9009626802743603E-2</v>
      </c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 s="3" t="s">
        <v>1</v>
      </c>
      <c r="K21" s="1"/>
      <c r="L21" s="1"/>
      <c r="M21" s="1"/>
      <c r="N21" s="1"/>
      <c r="O21" s="1"/>
      <c r="P21" s="1"/>
      <c r="Q21" s="1"/>
      <c r="R21" s="1"/>
      <c r="S21" s="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 s="5" t="s">
        <v>3</v>
      </c>
      <c r="AK21" s="7"/>
      <c r="AL21" s="7"/>
      <c r="AM21" s="8"/>
      <c r="AN21" s="8"/>
      <c r="AO21" s="8"/>
      <c r="AP21" s="1"/>
      <c r="AQ21" s="1"/>
      <c r="AR21" s="3"/>
      <c r="AS21" s="3"/>
      <c r="AT21" s="3"/>
      <c r="AU21" s="3"/>
      <c r="AV21" s="3"/>
      <c r="AW21" s="4"/>
      <c r="AX21" s="4"/>
    </row>
    <row r="22" spans="1:51" x14ac:dyDescent="0.35">
      <c r="A22" t="s">
        <v>115</v>
      </c>
      <c r="G22" s="9"/>
      <c r="J22" s="9"/>
      <c r="K22" s="9" t="s">
        <v>4</v>
      </c>
      <c r="O22" s="10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J22" s="9"/>
      <c r="AK22" s="9" t="s">
        <v>27</v>
      </c>
      <c r="AL22" s="9"/>
      <c r="AM22" s="9"/>
      <c r="AN22" s="9"/>
      <c r="AO22" s="12" t="s">
        <v>28</v>
      </c>
      <c r="AP22" s="12"/>
      <c r="AQ22" s="12"/>
      <c r="AR22" s="12"/>
      <c r="AS22" s="13" t="s">
        <v>29</v>
      </c>
      <c r="AT22" s="13"/>
      <c r="AU22" s="13"/>
      <c r="AV22" s="13"/>
      <c r="AW22" s="9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J23" s="9" t="s">
        <v>12</v>
      </c>
      <c r="K23" s="9" t="s">
        <v>13</v>
      </c>
      <c r="L23" s="9" t="s">
        <v>14</v>
      </c>
      <c r="O23" s="10"/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J23" s="9" t="s">
        <v>5</v>
      </c>
      <c r="AK23" s="54" t="s">
        <v>120</v>
      </c>
      <c r="AL23" s="54" t="s">
        <v>121</v>
      </c>
      <c r="AM23" s="54" t="s">
        <v>122</v>
      </c>
      <c r="AN23" s="54" t="s">
        <v>123</v>
      </c>
      <c r="AO23" s="54" t="s">
        <v>120</v>
      </c>
      <c r="AP23" s="54" t="s">
        <v>121</v>
      </c>
      <c r="AQ23" s="54" t="s">
        <v>122</v>
      </c>
      <c r="AR23" s="54" t="s">
        <v>123</v>
      </c>
      <c r="AS23" s="54" t="s">
        <v>120</v>
      </c>
      <c r="AT23" s="54" t="s">
        <v>121</v>
      </c>
      <c r="AU23" s="54" t="s">
        <v>122</v>
      </c>
      <c r="AV23" s="54" t="s">
        <v>123</v>
      </c>
      <c r="AW23" s="9"/>
      <c r="AX23" s="9"/>
    </row>
    <row r="24" spans="1:51" x14ac:dyDescent="0.35">
      <c r="A24" t="s">
        <v>19</v>
      </c>
      <c r="B24" s="84">
        <v>-0.11154201775489168</v>
      </c>
      <c r="C24" s="14">
        <v>0.21565868286190001</v>
      </c>
      <c r="D24" s="14"/>
      <c r="E24" s="84">
        <v>-2.5594624851844164E-2</v>
      </c>
      <c r="F24" s="14"/>
      <c r="G24" s="14"/>
      <c r="H24" s="89">
        <f>MAX(B24:G24)</f>
        <v>0.21565868286190001</v>
      </c>
      <c r="J24" s="15">
        <v>0.12342914083116262</v>
      </c>
      <c r="K24" s="15">
        <v>7.402137188358586E-2</v>
      </c>
      <c r="L24" s="15">
        <v>-2.7521469415547565E-2</v>
      </c>
      <c r="O24" s="10"/>
      <c r="V24" s="9"/>
      <c r="W24" s="9"/>
      <c r="X24" s="9"/>
      <c r="Y24" s="11" t="s">
        <v>19</v>
      </c>
      <c r="Z24" s="16">
        <v>5.1548793833224249E-2</v>
      </c>
      <c r="AA24" s="86">
        <v>-9.1202143363767446E-2</v>
      </c>
      <c r="AB24" s="16">
        <v>1.0508146163091859E-2</v>
      </c>
      <c r="AC24" s="16"/>
      <c r="AD24" s="11"/>
      <c r="AE24" s="11"/>
      <c r="AF24" s="11"/>
      <c r="AG24" s="89">
        <f>MAX(Z24:AF24)</f>
        <v>5.1548793833224249E-2</v>
      </c>
      <c r="AH24" s="11"/>
      <c r="AI24" s="11"/>
      <c r="AJ24" s="9" t="s">
        <v>19</v>
      </c>
      <c r="AK24" s="15">
        <v>8.6121422774174353E-2</v>
      </c>
      <c r="AL24" s="15">
        <v>0.23503736973413977</v>
      </c>
      <c r="AM24" s="15">
        <v>-3.9693100987668838E-2</v>
      </c>
      <c r="AN24" s="15">
        <v>0.12342914083116262</v>
      </c>
      <c r="AO24" s="15">
        <v>4.4609852667078766E-2</v>
      </c>
      <c r="AP24" s="15">
        <v>0.27966371163555959</v>
      </c>
      <c r="AQ24" s="15">
        <v>-7.5460561439493409E-2</v>
      </c>
      <c r="AR24" s="15">
        <v>7.402137188358586E-2</v>
      </c>
      <c r="AS24" s="15">
        <v>-3.7479706654399918E-2</v>
      </c>
      <c r="AT24" s="15">
        <v>0.12959406588925362</v>
      </c>
      <c r="AU24" s="15">
        <v>-0.12211722366774488</v>
      </c>
      <c r="AV24" s="15">
        <v>-2.7521469415547565E-2</v>
      </c>
      <c r="AW24" s="9"/>
      <c r="AX24" s="9"/>
    </row>
    <row r="25" spans="1:51" s="17" customFormat="1" ht="15.5" x14ac:dyDescent="0.35">
      <c r="A25" s="17" t="s">
        <v>20</v>
      </c>
      <c r="B25" s="18">
        <v>1.2441621724832572E-2</v>
      </c>
      <c r="C25" s="18">
        <v>4.6508667493729568E-2</v>
      </c>
      <c r="D25" s="18"/>
      <c r="E25" s="18">
        <v>6.5508482130663891E-4</v>
      </c>
      <c r="F25" s="18"/>
      <c r="G25" s="18"/>
      <c r="I25" s="24">
        <f>AVERAGE(B26:G26)</f>
        <v>1.9868458013289594</v>
      </c>
      <c r="J25" s="19">
        <v>1.5234752806318974E-2</v>
      </c>
      <c r="K25" s="19">
        <v>5.4791634955281155E-3</v>
      </c>
      <c r="L25" s="19">
        <v>7.5743127879092007E-4</v>
      </c>
      <c r="O25" s="20"/>
      <c r="V25" s="55">
        <f>AVERAGE(J26:S26)</f>
        <v>0.71571158602126694</v>
      </c>
      <c r="W25" s="21"/>
      <c r="X25" s="21"/>
      <c r="Y25" s="22" t="s">
        <v>20</v>
      </c>
      <c r="Z25" s="23">
        <v>2.6572781456602585E-3</v>
      </c>
      <c r="AA25" s="23">
        <v>8.31783095414519E-3</v>
      </c>
      <c r="AB25" s="23">
        <v>1.1042113578490215E-4</v>
      </c>
      <c r="AC25" s="23"/>
      <c r="AD25" s="22"/>
      <c r="AE25" s="22"/>
      <c r="AF25" s="22"/>
      <c r="AH25" s="42">
        <f>AVERAGE(Z26:AF26)</f>
        <v>0.36951767451967837</v>
      </c>
      <c r="AI25" s="22"/>
      <c r="AJ25" s="21" t="s">
        <v>20</v>
      </c>
      <c r="AK25" s="19">
        <v>7.4168994606480772E-3</v>
      </c>
      <c r="AL25" s="19">
        <v>5.5242565171542725E-2</v>
      </c>
      <c r="AM25" s="19">
        <v>1.5755422660172769E-3</v>
      </c>
      <c r="AN25" s="19">
        <v>1.5234752806318974E-2</v>
      </c>
      <c r="AO25" s="19">
        <v>1.9900389549784743E-3</v>
      </c>
      <c r="AP25" s="19">
        <v>7.8211791605777431E-2</v>
      </c>
      <c r="AQ25" s="19">
        <v>5.6942963327635595E-3</v>
      </c>
      <c r="AR25" s="19">
        <v>5.4791634955281155E-3</v>
      </c>
      <c r="AS25" s="19">
        <v>1.4047284108998695E-3</v>
      </c>
      <c r="AT25" s="19">
        <v>1.6794621913708209E-2</v>
      </c>
      <c r="AU25" s="19">
        <v>1.4912616316318031E-2</v>
      </c>
      <c r="AV25" s="19">
        <v>7.5743127879092007E-4</v>
      </c>
      <c r="AW25" s="21"/>
      <c r="AX25" s="21"/>
      <c r="AY25" s="24">
        <f>AVERAGE(AK26:AV26)</f>
        <v>1.7059537334440975</v>
      </c>
    </row>
    <row r="26" spans="1:51" s="25" customFormat="1" ht="15.5" x14ac:dyDescent="0.35">
      <c r="A26" s="24" t="s">
        <v>21</v>
      </c>
      <c r="B26" s="24">
        <v>1.2441621724832572</v>
      </c>
      <c r="C26" s="24">
        <v>4.6508667493729572</v>
      </c>
      <c r="D26" s="24"/>
      <c r="E26" s="24">
        <v>6.5508482130663889E-2</v>
      </c>
      <c r="F26" s="24"/>
      <c r="G26" s="24"/>
      <c r="H26" s="25">
        <f>MAX(B26:G26)</f>
        <v>4.6508667493729572</v>
      </c>
      <c r="I26" s="29">
        <f>STDEV(B26:G26)</f>
        <v>2.3811891649254533</v>
      </c>
      <c r="J26" s="24">
        <v>1.5234752806318974</v>
      </c>
      <c r="K26" s="24">
        <v>0.54791634955281154</v>
      </c>
      <c r="L26" s="24">
        <v>7.5743127879092001E-2</v>
      </c>
      <c r="N26" s="26"/>
      <c r="O26" s="27"/>
      <c r="U26" s="25">
        <f>MAX(J26:S26)</f>
        <v>1.5234752806318974</v>
      </c>
      <c r="V26" s="26">
        <f>STDEV(J26:S26)</f>
        <v>0.73830788128307057</v>
      </c>
      <c r="W26" s="26"/>
      <c r="X26" s="26"/>
      <c r="Y26" s="25" t="s">
        <v>21</v>
      </c>
      <c r="Z26" s="24">
        <v>0.26572781456602584</v>
      </c>
      <c r="AA26" s="24">
        <v>0.831783095414519</v>
      </c>
      <c r="AB26" s="24">
        <v>1.1042113578490215E-2</v>
      </c>
      <c r="AC26" s="24"/>
      <c r="AD26" s="28"/>
      <c r="AE26" s="29"/>
      <c r="AF26" s="29"/>
      <c r="AG26" s="25">
        <f>MAX(Z26:AF26)</f>
        <v>0.831783095414519</v>
      </c>
      <c r="AH26" s="29">
        <f>STDEV(Z26:AF26)</f>
        <v>0.42009902533592158</v>
      </c>
      <c r="AI26" s="29"/>
      <c r="AJ26" s="26" t="s">
        <v>21</v>
      </c>
      <c r="AK26" s="24">
        <v>0.74168994606480776</v>
      </c>
      <c r="AL26" s="24">
        <v>5.5242565171542726</v>
      </c>
      <c r="AM26" s="24">
        <v>0.15755422660172769</v>
      </c>
      <c r="AN26" s="24">
        <v>1.5234752806318974</v>
      </c>
      <c r="AO26" s="24">
        <v>0.19900389549784742</v>
      </c>
      <c r="AP26" s="24">
        <v>7.821179160577743</v>
      </c>
      <c r="AQ26" s="24">
        <v>0.56942963327635598</v>
      </c>
      <c r="AR26" s="24">
        <v>0.54791634955281154</v>
      </c>
      <c r="AS26" s="24">
        <v>0.14047284108998695</v>
      </c>
      <c r="AT26" s="24">
        <v>1.679462191370821</v>
      </c>
      <c r="AU26" s="24">
        <v>1.491261631631803</v>
      </c>
      <c r="AV26" s="24">
        <v>7.5743127879092001E-2</v>
      </c>
      <c r="AW26" s="26"/>
      <c r="AX26" s="26">
        <f>MAX(AK26:AV26)</f>
        <v>7.821179160577743</v>
      </c>
      <c r="AY26" s="25">
        <f>STDEV(AK26:AV26)</f>
        <v>2.43823351132023</v>
      </c>
    </row>
    <row r="27" spans="1:51" x14ac:dyDescent="0.35">
      <c r="A27" t="s">
        <v>111</v>
      </c>
      <c r="B27" s="14">
        <v>0.3374163416432393</v>
      </c>
      <c r="C27" s="14">
        <v>6.3137646078086473E-2</v>
      </c>
      <c r="D27" s="14"/>
      <c r="E27" s="14">
        <v>0.82745348824101317</v>
      </c>
      <c r="F27" s="14"/>
      <c r="G27" s="14"/>
      <c r="H27" s="14">
        <v>6.3137646078086473E-2</v>
      </c>
      <c r="I27" s="56">
        <f>I26*100/I25/100</f>
        <v>1.1984770853041167</v>
      </c>
      <c r="J27" s="14">
        <v>0.39311993823857549</v>
      </c>
      <c r="K27" s="14">
        <v>0.60943973082849734</v>
      </c>
      <c r="L27" s="14">
        <v>0.8511020780968146</v>
      </c>
      <c r="N27" s="9"/>
      <c r="O27" s="30"/>
      <c r="P27" s="14"/>
      <c r="Q27" s="14"/>
      <c r="R27" s="14"/>
      <c r="S27" s="14"/>
      <c r="T27" s="14"/>
      <c r="U27" s="14">
        <v>0.39311993823857549</v>
      </c>
      <c r="V27" s="56">
        <f>V26*100/V25/100</f>
        <v>1.0315717891160872</v>
      </c>
      <c r="W27" s="15"/>
      <c r="X27" s="15"/>
      <c r="Y27" t="s">
        <v>111</v>
      </c>
      <c r="Z27" s="14">
        <v>0.64974818631604869</v>
      </c>
      <c r="AA27" s="14">
        <v>0.15899550190414116</v>
      </c>
      <c r="AB27" s="14">
        <v>0.87108013532459938</v>
      </c>
      <c r="AC27" s="14"/>
      <c r="AD27" s="31"/>
      <c r="AE27" s="16"/>
      <c r="AF27" s="16"/>
      <c r="AG27" s="14">
        <f>HLOOKUP(AG26,AA26:AF27,2)</f>
        <v>0.15899550190414116</v>
      </c>
      <c r="AH27" s="56">
        <f>AH26*100/AH25/100</f>
        <v>1.136884794163072</v>
      </c>
      <c r="AI27" s="31"/>
      <c r="AJ27" s="16" t="s">
        <v>111</v>
      </c>
      <c r="AK27" s="14">
        <v>0.44750390693993158</v>
      </c>
      <c r="AL27" s="14">
        <v>2.3899700163865746E-4</v>
      </c>
      <c r="AM27" s="14">
        <v>0.53971723260783144</v>
      </c>
      <c r="AN27" s="14">
        <v>5.5684535705531404E-2</v>
      </c>
      <c r="AO27" s="14">
        <v>0.69437957090535529</v>
      </c>
      <c r="AP27" s="14">
        <v>1.0926067554752455E-5</v>
      </c>
      <c r="AQ27" s="14">
        <v>0.24319541187786836</v>
      </c>
      <c r="AR27" s="14">
        <v>0.25232626509676953</v>
      </c>
      <c r="AS27" s="14">
        <v>0.74134806421732624</v>
      </c>
      <c r="AT27" s="14">
        <v>4.489397591113712E-2</v>
      </c>
      <c r="AU27" s="14">
        <v>5.8357396941072566E-2</v>
      </c>
      <c r="AV27" s="14">
        <v>0.67075844536323936</v>
      </c>
      <c r="AW27" s="15"/>
      <c r="AX27" s="14">
        <f>HLOOKUP(AX26,AK26:AV27,2)</f>
        <v>1.0926067554752455E-5</v>
      </c>
      <c r="AY27" s="56">
        <f>AY26*100/AY25/100</f>
        <v>1.4292494945907797</v>
      </c>
    </row>
    <row r="28" spans="1:51" x14ac:dyDescent="0.35">
      <c r="G28" s="9"/>
      <c r="I28" s="9"/>
      <c r="N28" s="9"/>
      <c r="O28" s="30"/>
      <c r="P28" s="14"/>
      <c r="Q28" s="14"/>
      <c r="R28" s="14"/>
      <c r="S28" s="14"/>
      <c r="T28" s="14"/>
      <c r="U28" s="14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J28" s="16"/>
      <c r="AK28" s="16"/>
      <c r="AL28" s="16"/>
      <c r="AM28" s="16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</row>
    <row r="29" spans="1:51" s="2" customFormat="1" ht="26" x14ac:dyDescent="0.6">
      <c r="A29" s="2" t="s">
        <v>22</v>
      </c>
      <c r="J29" s="4" t="s">
        <v>23</v>
      </c>
      <c r="K29"/>
      <c r="L29"/>
      <c r="M29"/>
      <c r="N29" s="4"/>
      <c r="O29" s="32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 s="6" t="s">
        <v>25</v>
      </c>
      <c r="AK29" s="9"/>
      <c r="AL29" s="9"/>
      <c r="AM29" s="9"/>
      <c r="AN29" s="9"/>
      <c r="AO29" s="9"/>
      <c r="AP29" s="9"/>
      <c r="AQ29" s="9"/>
      <c r="AR29" s="9"/>
      <c r="AS29" s="9"/>
      <c r="AT29" s="9"/>
      <c r="AU29"/>
      <c r="AV29" s="4"/>
      <c r="AW29" s="4"/>
      <c r="AX29" s="4"/>
    </row>
    <row r="30" spans="1:51" x14ac:dyDescent="0.35">
      <c r="A30" t="s">
        <v>26</v>
      </c>
      <c r="J30" s="9"/>
      <c r="K30" s="9" t="s">
        <v>4</v>
      </c>
      <c r="L30" s="9"/>
      <c r="N30" s="9"/>
      <c r="O30" s="10"/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J30" s="11"/>
      <c r="AK30" s="9" t="s">
        <v>27</v>
      </c>
      <c r="AL30" s="9"/>
      <c r="AM30" s="9"/>
      <c r="AN30" s="9"/>
      <c r="AO30" s="12" t="s">
        <v>28</v>
      </c>
      <c r="AP30" s="12"/>
      <c r="AQ30" s="12"/>
      <c r="AR30" s="12"/>
      <c r="AS30" s="13" t="s">
        <v>29</v>
      </c>
      <c r="AT30" s="13"/>
      <c r="AU30" s="13"/>
      <c r="AV30" s="13"/>
      <c r="AW30" s="9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J31" s="9" t="s">
        <v>12</v>
      </c>
      <c r="K31" s="9" t="s">
        <v>30</v>
      </c>
      <c r="L31" s="9" t="s">
        <v>31</v>
      </c>
      <c r="N31" s="9"/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J31" s="11"/>
      <c r="AK31" s="54" t="s">
        <v>120</v>
      </c>
      <c r="AL31" s="54" t="s">
        <v>121</v>
      </c>
      <c r="AM31" s="54" t="s">
        <v>122</v>
      </c>
      <c r="AN31" s="54" t="s">
        <v>123</v>
      </c>
      <c r="AO31" s="54" t="s">
        <v>120</v>
      </c>
      <c r="AP31" s="54" t="s">
        <v>121</v>
      </c>
      <c r="AQ31" s="54" t="s">
        <v>122</v>
      </c>
      <c r="AR31" s="54" t="s">
        <v>123</v>
      </c>
      <c r="AS31" s="54" t="s">
        <v>120</v>
      </c>
      <c r="AT31" s="54" t="s">
        <v>121</v>
      </c>
      <c r="AU31" s="54" t="s">
        <v>122</v>
      </c>
      <c r="AV31" s="54" t="s">
        <v>123</v>
      </c>
      <c r="AW31" s="9"/>
      <c r="AX31" s="9"/>
    </row>
    <row r="32" spans="1:51" x14ac:dyDescent="0.35">
      <c r="A32" s="30" t="s">
        <v>32</v>
      </c>
      <c r="B32">
        <v>72</v>
      </c>
      <c r="C32">
        <v>74</v>
      </c>
      <c r="E32">
        <v>68</v>
      </c>
      <c r="J32" s="9">
        <v>47</v>
      </c>
      <c r="K32" s="9">
        <v>48</v>
      </c>
      <c r="L32" s="9">
        <v>46</v>
      </c>
      <c r="N32" s="9"/>
      <c r="V32" s="9"/>
      <c r="W32" s="9"/>
      <c r="X32" s="9"/>
      <c r="Y32" s="31" t="s">
        <v>32</v>
      </c>
      <c r="Z32" s="11">
        <v>78</v>
      </c>
      <c r="AA32" s="11">
        <v>72</v>
      </c>
      <c r="AB32" s="11">
        <v>74</v>
      </c>
      <c r="AC32" s="11"/>
      <c r="AD32" s="9"/>
      <c r="AE32" s="9"/>
      <c r="AF32" s="9"/>
      <c r="AH32" s="11"/>
      <c r="AI32" s="11"/>
      <c r="AJ32" s="33" t="s">
        <v>32</v>
      </c>
      <c r="AK32" s="9">
        <v>47</v>
      </c>
      <c r="AL32" s="9">
        <v>46</v>
      </c>
      <c r="AM32" s="9">
        <v>47</v>
      </c>
      <c r="AN32" s="9">
        <v>47</v>
      </c>
      <c r="AO32" s="9">
        <v>48</v>
      </c>
      <c r="AP32" s="9">
        <v>47</v>
      </c>
      <c r="AQ32" s="9">
        <v>48</v>
      </c>
      <c r="AR32" s="9">
        <v>48</v>
      </c>
      <c r="AS32" s="9">
        <v>46</v>
      </c>
      <c r="AT32" s="9">
        <v>45</v>
      </c>
      <c r="AU32" s="9">
        <v>46</v>
      </c>
      <c r="AV32" s="9">
        <v>46</v>
      </c>
      <c r="AW32" s="9"/>
      <c r="AX32" s="9"/>
    </row>
    <row r="33" spans="1:51" ht="15.5" x14ac:dyDescent="0.35">
      <c r="A33" s="30" t="s">
        <v>33</v>
      </c>
      <c r="B33">
        <v>33</v>
      </c>
      <c r="C33">
        <v>36</v>
      </c>
      <c r="E33">
        <v>29</v>
      </c>
      <c r="I33" s="24">
        <f>AVERAGE(B34:G34)</f>
        <v>45.709680268503803</v>
      </c>
      <c r="J33" s="9">
        <v>26</v>
      </c>
      <c r="K33" s="9">
        <v>27</v>
      </c>
      <c r="L33" s="9">
        <v>20</v>
      </c>
      <c r="N33" s="9"/>
      <c r="V33" s="55">
        <f>AVERAGE(J34:S34)</f>
        <v>51.682469935245145</v>
      </c>
      <c r="W33" s="9"/>
      <c r="X33" s="9"/>
      <c r="Y33" s="31" t="s">
        <v>33</v>
      </c>
      <c r="Z33" s="11">
        <v>35</v>
      </c>
      <c r="AA33" s="11">
        <v>25</v>
      </c>
      <c r="AB33" s="11">
        <v>31</v>
      </c>
      <c r="AC33" s="11"/>
      <c r="AD33" s="9"/>
      <c r="AE33" s="9"/>
      <c r="AF33" s="9"/>
      <c r="AH33" s="42">
        <f>AVERAGE(Z34:AF34)</f>
        <v>40.495302995303</v>
      </c>
      <c r="AI33" s="11"/>
      <c r="AJ33" s="33" t="s">
        <v>33</v>
      </c>
      <c r="AK33" s="9">
        <v>27</v>
      </c>
      <c r="AL33" s="9">
        <v>23</v>
      </c>
      <c r="AM33" s="9">
        <v>23</v>
      </c>
      <c r="AN33" s="9">
        <v>26</v>
      </c>
      <c r="AO33" s="9">
        <v>28</v>
      </c>
      <c r="AP33" s="9">
        <v>24</v>
      </c>
      <c r="AQ33" s="9">
        <v>27</v>
      </c>
      <c r="AR33" s="9">
        <v>27</v>
      </c>
      <c r="AS33" s="9">
        <v>19</v>
      </c>
      <c r="AT33" s="9">
        <v>25</v>
      </c>
      <c r="AU33" s="9">
        <v>16</v>
      </c>
      <c r="AV33" s="9">
        <v>20</v>
      </c>
      <c r="AW33" s="9"/>
      <c r="AX33" s="9"/>
      <c r="AY33" s="24">
        <f>AVERAGE(AK34:AV34)</f>
        <v>50.726671977250142</v>
      </c>
    </row>
    <row r="34" spans="1:51" s="24" customFormat="1" ht="15.5" x14ac:dyDescent="0.35">
      <c r="A34" s="34" t="s">
        <v>34</v>
      </c>
      <c r="B34" s="24">
        <v>45.833333333333336</v>
      </c>
      <c r="C34" s="24">
        <v>48.648648648648646</v>
      </c>
      <c r="E34" s="24">
        <v>42.647058823529413</v>
      </c>
      <c r="H34" s="25">
        <f>MAX(B34:G34)</f>
        <v>48.648648648648646</v>
      </c>
      <c r="I34" s="29">
        <f>STDEV(B34:G34)</f>
        <v>3.0027050583723636</v>
      </c>
      <c r="J34" s="24">
        <v>55.319148936170215</v>
      </c>
      <c r="K34" s="24">
        <v>56.25</v>
      </c>
      <c r="L34" s="24">
        <v>43.478260869565219</v>
      </c>
      <c r="U34" s="25">
        <f>MAX(J34:S34)</f>
        <v>56.25</v>
      </c>
      <c r="V34" s="26">
        <f>STDEV(J34:S34)</f>
        <v>7.1202812950610967</v>
      </c>
      <c r="Y34" s="34" t="s">
        <v>34</v>
      </c>
      <c r="Z34" s="24">
        <v>44.871794871794869</v>
      </c>
      <c r="AA34" s="24">
        <v>34.722222222222221</v>
      </c>
      <c r="AB34" s="24">
        <v>41.891891891891895</v>
      </c>
      <c r="AG34" s="25">
        <f>MAX(Z34:AF34)</f>
        <v>44.871794871794869</v>
      </c>
      <c r="AH34" s="29">
        <f>STDEV(Z34:AF34)</f>
        <v>5.216924539591723</v>
      </c>
      <c r="AJ34" s="34" t="s">
        <v>34</v>
      </c>
      <c r="AK34" s="24">
        <v>57.446808510638299</v>
      </c>
      <c r="AL34" s="24">
        <v>50</v>
      </c>
      <c r="AM34" s="24">
        <v>48.936170212765958</v>
      </c>
      <c r="AN34" s="24">
        <v>55.319148936170215</v>
      </c>
      <c r="AO34" s="24">
        <v>58.333333333333336</v>
      </c>
      <c r="AP34" s="24">
        <v>51.063829787234042</v>
      </c>
      <c r="AQ34" s="24">
        <v>56.25</v>
      </c>
      <c r="AR34" s="24">
        <v>56.25</v>
      </c>
      <c r="AS34" s="24">
        <v>41.304347826086953</v>
      </c>
      <c r="AT34" s="24">
        <v>55.555555555555557</v>
      </c>
      <c r="AU34" s="24">
        <v>34.782608695652172</v>
      </c>
      <c r="AV34" s="24">
        <v>43.478260869565219</v>
      </c>
      <c r="AX34" s="26">
        <f>MAX(AK34:AV34)</f>
        <v>58.333333333333336</v>
      </c>
      <c r="AY34" s="25">
        <f>STDEV(AK34:AV34)</f>
        <v>7.4334944198020851</v>
      </c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6.5690791113263883E-2</v>
      </c>
      <c r="J35" s="52" t="str">
        <f>IF(J34&lt;(50+(1.654*50)/SQRT(J32)),"n.s.","")</f>
        <v>n.s.</v>
      </c>
      <c r="K35" s="52" t="str">
        <f>IF(K34&lt;(50+(1.654*50)/SQRT(K32)),"n.s.","")</f>
        <v>n.s.</v>
      </c>
      <c r="L35" s="52" t="str">
        <f>IF(L34&lt;(50+(1.654*50)/SQRT(L32)),"n.s.","")</f>
        <v>n.s.</v>
      </c>
      <c r="U35" s="14" t="str">
        <f>HLOOKUP(U34,J34:S35,2)</f>
        <v>n.s.</v>
      </c>
      <c r="V35" s="56">
        <f>V34*100/V33/100</f>
        <v>0.13776975643738307</v>
      </c>
      <c r="Y35" t="s">
        <v>119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0.12882789246438847</v>
      </c>
      <c r="AJ35" t="s">
        <v>119</v>
      </c>
      <c r="AK35" s="52" t="str">
        <f>IF(AK34&lt;(50+(1.654*50)/SQRT(AK32)),"n.s.","")</f>
        <v>n.s.</v>
      </c>
      <c r="AL35" s="52" t="str">
        <f t="shared" ref="AL35:AV35" si="1">IF(AL34&lt;(50+(1.654*50)/SQRT(AL32)),"n.s.","")</f>
        <v>n.s.</v>
      </c>
      <c r="AM35" s="52" t="str">
        <f t="shared" si="1"/>
        <v>n.s.</v>
      </c>
      <c r="AN35" s="52" t="str">
        <f t="shared" si="1"/>
        <v>n.s.</v>
      </c>
      <c r="AO35" s="52" t="str">
        <f t="shared" si="1"/>
        <v>n.s.</v>
      </c>
      <c r="AP35" s="52" t="str">
        <f t="shared" si="1"/>
        <v>n.s.</v>
      </c>
      <c r="AQ35" s="52" t="str">
        <f t="shared" si="1"/>
        <v>n.s.</v>
      </c>
      <c r="AR35" s="52" t="str">
        <f t="shared" si="1"/>
        <v>n.s.</v>
      </c>
      <c r="AS35" s="52" t="str">
        <f t="shared" si="1"/>
        <v>n.s.</v>
      </c>
      <c r="AT35" s="52" t="str">
        <f t="shared" si="1"/>
        <v>n.s.</v>
      </c>
      <c r="AU35" s="52" t="str">
        <f t="shared" si="1"/>
        <v>n.s.</v>
      </c>
      <c r="AV35" s="52" t="str">
        <f t="shared" si="1"/>
        <v>n.s.</v>
      </c>
      <c r="AX35" s="14" t="str">
        <f>HLOOKUP(AX34,AK34:AV35,2)</f>
        <v>n.s.</v>
      </c>
      <c r="AY35" s="56">
        <f>AY34*100/AY33/100</f>
        <v>0.14654015589936303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 s="3" t="s">
        <v>1</v>
      </c>
      <c r="K38" s="1"/>
      <c r="L38" s="1"/>
      <c r="M38" s="1"/>
      <c r="N38" s="1"/>
      <c r="O38" s="1"/>
      <c r="P38" s="1"/>
      <c r="Q38" s="1"/>
      <c r="R38" s="1"/>
      <c r="S38" s="1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 s="5" t="s">
        <v>3</v>
      </c>
      <c r="AK38" s="7"/>
      <c r="AL38" s="7"/>
      <c r="AM38" s="8"/>
      <c r="AN38" s="8"/>
      <c r="AO38" s="8"/>
      <c r="AP38" s="1"/>
      <c r="AQ38" s="1"/>
      <c r="AR38" s="3"/>
      <c r="AS38" s="3"/>
      <c r="AT38" s="3"/>
      <c r="AU38" s="3"/>
      <c r="AV38" s="3"/>
      <c r="AW38" s="4"/>
      <c r="AX38" s="4"/>
    </row>
    <row r="39" spans="1:51" x14ac:dyDescent="0.35">
      <c r="G39" s="9"/>
      <c r="J39" s="9"/>
      <c r="K39" s="9" t="s">
        <v>4</v>
      </c>
      <c r="O39" s="10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J39" s="9"/>
      <c r="AK39" s="9" t="s">
        <v>27</v>
      </c>
      <c r="AL39" s="9"/>
      <c r="AM39" s="9"/>
      <c r="AN39" s="9"/>
      <c r="AO39" s="12" t="s">
        <v>28</v>
      </c>
      <c r="AP39" s="12"/>
      <c r="AQ39" s="12"/>
      <c r="AR39" s="12"/>
      <c r="AS39" s="13" t="s">
        <v>29</v>
      </c>
      <c r="AT39" s="13"/>
      <c r="AU39" s="13"/>
      <c r="AV39" s="13"/>
      <c r="AW39" s="9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J40" s="9" t="s">
        <v>12</v>
      </c>
      <c r="K40" s="9" t="s">
        <v>13</v>
      </c>
      <c r="L40" s="9" t="s">
        <v>14</v>
      </c>
      <c r="O40" s="10"/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J40" s="9" t="s">
        <v>5</v>
      </c>
      <c r="AK40" s="54" t="s">
        <v>120</v>
      </c>
      <c r="AL40" s="54" t="s">
        <v>121</v>
      </c>
      <c r="AM40" s="54" t="s">
        <v>122</v>
      </c>
      <c r="AN40" s="54" t="s">
        <v>123</v>
      </c>
      <c r="AO40" s="54" t="s">
        <v>120</v>
      </c>
      <c r="AP40" s="54" t="s">
        <v>121</v>
      </c>
      <c r="AQ40" s="54" t="s">
        <v>122</v>
      </c>
      <c r="AR40" s="54" t="s">
        <v>123</v>
      </c>
      <c r="AS40" s="54" t="s">
        <v>120</v>
      </c>
      <c r="AT40" s="54" t="s">
        <v>121</v>
      </c>
      <c r="AU40" s="54" t="s">
        <v>122</v>
      </c>
      <c r="AV40" s="54" t="s">
        <v>123</v>
      </c>
      <c r="AW40" s="9"/>
      <c r="AX40" s="9"/>
    </row>
    <row r="41" spans="1:51" x14ac:dyDescent="0.35">
      <c r="A41" t="s">
        <v>19</v>
      </c>
      <c r="B41" s="14">
        <v>0.47594393465042617</v>
      </c>
      <c r="C41" s="14">
        <v>0.24617027522123383</v>
      </c>
      <c r="D41" s="14">
        <v>0.67361165051229299</v>
      </c>
      <c r="E41" s="14">
        <v>0.33058980302464436</v>
      </c>
      <c r="F41" s="14">
        <v>0.10268924167618085</v>
      </c>
      <c r="G41" s="14">
        <v>0.32565746532860312</v>
      </c>
      <c r="H41" s="89">
        <f>MAX(B41:G41)</f>
        <v>0.67361165051229299</v>
      </c>
      <c r="J41" s="15">
        <v>0.35755160361378202</v>
      </c>
      <c r="K41" s="15">
        <v>0.31302138782795258</v>
      </c>
      <c r="L41" s="15">
        <v>0.41853286931439493</v>
      </c>
      <c r="O41" s="10"/>
      <c r="V41" s="9"/>
      <c r="W41" s="9"/>
      <c r="X41" s="9"/>
      <c r="Y41" s="11" t="s">
        <v>19</v>
      </c>
      <c r="Z41" s="16">
        <v>0.66468094983149018</v>
      </c>
      <c r="AA41" s="16">
        <v>0.26954447303003493</v>
      </c>
      <c r="AB41" s="16">
        <v>0.33380489956808801</v>
      </c>
      <c r="AC41" s="16">
        <v>0.47115353237411872</v>
      </c>
      <c r="AD41" s="11"/>
      <c r="AE41" s="11"/>
      <c r="AF41" s="11"/>
      <c r="AG41" s="89">
        <f>MAX(Z41:AF41)</f>
        <v>0.66468094983149018</v>
      </c>
      <c r="AH41" s="11"/>
      <c r="AI41" s="11"/>
      <c r="AJ41" s="9" t="s">
        <v>19</v>
      </c>
      <c r="AK41" s="15">
        <v>0.46790228647971627</v>
      </c>
      <c r="AL41" s="15">
        <v>0.34416954688739737</v>
      </c>
      <c r="AM41" s="15">
        <v>0.41948021072976038</v>
      </c>
      <c r="AN41" s="15">
        <v>0.24450539307294414</v>
      </c>
      <c r="AO41" s="15">
        <v>0.38047821300124879</v>
      </c>
      <c r="AP41" s="15">
        <v>0.27971500502971991</v>
      </c>
      <c r="AQ41" s="15">
        <v>0.3864182238672681</v>
      </c>
      <c r="AR41" s="15">
        <v>0.19849722756681035</v>
      </c>
      <c r="AS41" s="15">
        <v>0.48495610333966299</v>
      </c>
      <c r="AT41" s="15">
        <v>0.38017770759052399</v>
      </c>
      <c r="AU41" s="15">
        <v>0.46894252325212793</v>
      </c>
      <c r="AV41" s="15">
        <v>0.3439704954725753</v>
      </c>
      <c r="AW41" s="9"/>
      <c r="AX41" s="9"/>
    </row>
    <row r="42" spans="1:51" s="17" customFormat="1" ht="15.5" x14ac:dyDescent="0.35">
      <c r="A42" s="17" t="s">
        <v>20</v>
      </c>
      <c r="B42" s="18">
        <v>0.22652262893052913</v>
      </c>
      <c r="C42" s="18">
        <v>6.0599804402498014E-2</v>
      </c>
      <c r="D42" s="18">
        <v>0.45375265570589557</v>
      </c>
      <c r="E42" s="18">
        <v>0.10928961786387316</v>
      </c>
      <c r="F42" s="18">
        <v>1.0545080356029078E-2</v>
      </c>
      <c r="G42" s="18">
        <v>0.10605278472425035</v>
      </c>
      <c r="I42" s="24">
        <f>AVERAGE(B43:G43)</f>
        <v>16.112709533051255</v>
      </c>
      <c r="J42" s="19">
        <v>0.12784314924678711</v>
      </c>
      <c r="K42" s="19">
        <v>9.7982389237737499E-2</v>
      </c>
      <c r="L42" s="19">
        <v>0.17516976269654039</v>
      </c>
      <c r="O42" s="20"/>
      <c r="V42" s="55">
        <f>AVERAGE(J43:S43)</f>
        <v>13.366510039368833</v>
      </c>
      <c r="W42" s="21"/>
      <c r="X42" s="21"/>
      <c r="Y42" s="22" t="s">
        <v>20</v>
      </c>
      <c r="Z42" s="23">
        <v>0.44180076506889193</v>
      </c>
      <c r="AA42" s="23">
        <v>7.2654222941039223E-2</v>
      </c>
      <c r="AB42" s="23">
        <v>0.11142571097566133</v>
      </c>
      <c r="AC42" s="23">
        <v>0.22198565106860974</v>
      </c>
      <c r="AD42" s="22"/>
      <c r="AE42" s="22"/>
      <c r="AF42" s="22"/>
      <c r="AH42" s="42">
        <f>AVERAGE(Z43:AF43)</f>
        <v>21.196658751355056</v>
      </c>
      <c r="AI42" s="22"/>
      <c r="AJ42" s="21" t="s">
        <v>20</v>
      </c>
      <c r="AK42" s="19">
        <v>0.21893254969294648</v>
      </c>
      <c r="AL42" s="19">
        <v>0.11845267700467642</v>
      </c>
      <c r="AM42" s="19">
        <v>0.17596364719388419</v>
      </c>
      <c r="AN42" s="19">
        <v>5.9782887241754921E-2</v>
      </c>
      <c r="AO42" s="19">
        <v>0.14476367056862363</v>
      </c>
      <c r="AP42" s="19">
        <v>7.8240484038776231E-2</v>
      </c>
      <c r="AQ42" s="19">
        <v>0.14931904373673413</v>
      </c>
      <c r="AR42" s="19">
        <v>3.9401149351710095E-2</v>
      </c>
      <c r="AS42" s="19">
        <v>0.2351824221663899</v>
      </c>
      <c r="AT42" s="19">
        <v>0.14453508934878598</v>
      </c>
      <c r="AU42" s="19">
        <v>0.21990709011407256</v>
      </c>
      <c r="AV42" s="19">
        <v>0.11831570175564894</v>
      </c>
      <c r="AW42" s="21"/>
      <c r="AX42" s="21"/>
      <c r="AY42" s="24">
        <f>AVERAGE(AK43:AV43)</f>
        <v>14.189970101783365</v>
      </c>
    </row>
    <row r="43" spans="1:51" s="25" customFormat="1" ht="15.5" x14ac:dyDescent="0.35">
      <c r="A43" s="24" t="s">
        <v>21</v>
      </c>
      <c r="B43" s="24">
        <v>22.652262893052914</v>
      </c>
      <c r="C43" s="24">
        <v>6.0599804402498014</v>
      </c>
      <c r="D43" s="24">
        <v>45.375265570589555</v>
      </c>
      <c r="E43" s="24">
        <v>10.928961786387315</v>
      </c>
      <c r="F43" s="24">
        <v>1.0545080356029077</v>
      </c>
      <c r="G43" s="24">
        <v>10.605278472425034</v>
      </c>
      <c r="H43" s="25">
        <f>MAX(B43:G43)</f>
        <v>45.375265570589555</v>
      </c>
      <c r="I43" s="29">
        <f>STDEV(B43:G43)</f>
        <v>16.0254346345925</v>
      </c>
      <c r="J43" s="24">
        <v>12.784314924678711</v>
      </c>
      <c r="K43" s="24">
        <v>9.7982389237737504</v>
      </c>
      <c r="L43" s="24">
        <v>17.516976269654037</v>
      </c>
      <c r="N43" s="26"/>
      <c r="O43" s="27"/>
      <c r="U43" s="25">
        <f>MAX(J43:S43)</f>
        <v>17.516976269654037</v>
      </c>
      <c r="V43" s="26">
        <f>STDEV(J43:S43)</f>
        <v>3.8921639119323475</v>
      </c>
      <c r="W43" s="26"/>
      <c r="X43" s="26"/>
      <c r="Y43" s="25" t="s">
        <v>21</v>
      </c>
      <c r="Z43" s="24">
        <v>44.180076506889193</v>
      </c>
      <c r="AA43" s="24">
        <v>7.2654222941039226</v>
      </c>
      <c r="AB43" s="24">
        <v>11.142571097566133</v>
      </c>
      <c r="AC43" s="24">
        <v>22.198565106860972</v>
      </c>
      <c r="AD43" s="28"/>
      <c r="AE43" s="29"/>
      <c r="AF43" s="29"/>
      <c r="AG43" s="25">
        <f>MAX(Z43:AF43)</f>
        <v>44.180076506889193</v>
      </c>
      <c r="AH43" s="29">
        <f>STDEV(Z43:AF43)</f>
        <v>16.577146274801731</v>
      </c>
      <c r="AI43" s="29"/>
      <c r="AJ43" s="26" t="s">
        <v>21</v>
      </c>
      <c r="AK43" s="24">
        <v>21.893254969294649</v>
      </c>
      <c r="AL43" s="24">
        <v>11.845267700467641</v>
      </c>
      <c r="AM43" s="24">
        <v>17.596364719388419</v>
      </c>
      <c r="AN43" s="24">
        <v>5.9782887241754921</v>
      </c>
      <c r="AO43" s="24">
        <v>14.476367056862363</v>
      </c>
      <c r="AP43" s="24">
        <v>7.8240484038776232</v>
      </c>
      <c r="AQ43" s="24">
        <v>14.931904373673413</v>
      </c>
      <c r="AR43" s="24">
        <v>3.9401149351710094</v>
      </c>
      <c r="AS43" s="24">
        <v>23.518242216638992</v>
      </c>
      <c r="AT43" s="24">
        <v>14.453508934878597</v>
      </c>
      <c r="AU43" s="24">
        <v>21.990709011407255</v>
      </c>
      <c r="AV43" s="24">
        <v>11.831570175564893</v>
      </c>
      <c r="AW43" s="26"/>
      <c r="AX43" s="26">
        <f>MAX(AK43:AV43)</f>
        <v>23.518242216638992</v>
      </c>
      <c r="AY43" s="25">
        <f>STDEV(AK43:AV43)</f>
        <v>6.350305169707088</v>
      </c>
    </row>
    <row r="44" spans="1:51" x14ac:dyDescent="0.35">
      <c r="B44" s="14">
        <v>1.1873917502081372E-10</v>
      </c>
      <c r="C44" s="14">
        <v>1.3883548309501133E-3</v>
      </c>
      <c r="D44" s="14">
        <v>2.2601351901389671E-10</v>
      </c>
      <c r="E44" s="14">
        <v>1.3606799346347107E-5</v>
      </c>
      <c r="F44" s="14">
        <v>0.40111003819044044</v>
      </c>
      <c r="G44" s="14">
        <v>6.3227005058198258E-3</v>
      </c>
      <c r="H44" s="14">
        <f>HLOOKUP(H43,B43:G44,2)</f>
        <v>2.2601351901389671E-10</v>
      </c>
      <c r="I44" s="56">
        <f>I43*100/I42/100</f>
        <v>0.99458347472349506</v>
      </c>
      <c r="J44" s="14">
        <v>6.3227812743325892E-3</v>
      </c>
      <c r="K44" s="14">
        <v>1.7748680173888517E-2</v>
      </c>
      <c r="L44" s="14">
        <v>1.1953812433790807E-3</v>
      </c>
      <c r="N44" s="9"/>
      <c r="O44" s="30"/>
      <c r="P44" s="14"/>
      <c r="Q44" s="14"/>
      <c r="R44" s="14"/>
      <c r="S44" s="14"/>
      <c r="T44" s="14"/>
      <c r="U44" s="14">
        <f>HLOOKUP(U43,J43:S44,2)</f>
        <v>1.1953812433790807E-3</v>
      </c>
      <c r="V44" s="56">
        <f>V43*100/V42/100</f>
        <v>0.29118774462957242</v>
      </c>
      <c r="W44" s="15"/>
      <c r="X44" s="15"/>
      <c r="Y44" t="s">
        <v>111</v>
      </c>
      <c r="Z44" s="14">
        <v>8.8903261199774129E-23</v>
      </c>
      <c r="AA44" s="14">
        <v>3.7866951735418617E-4</v>
      </c>
      <c r="AB44" s="14">
        <v>1.041250376502703E-5</v>
      </c>
      <c r="AC44" s="14">
        <v>8.9104050489951775E-11</v>
      </c>
      <c r="AD44" s="31"/>
      <c r="AE44" s="16"/>
      <c r="AF44" s="16"/>
      <c r="AG44" s="16">
        <v>9.3863405520113914E-5</v>
      </c>
      <c r="AH44" s="56">
        <f>AH43*100/AH42/100</f>
        <v>0.78206412006996107</v>
      </c>
      <c r="AI44" s="31"/>
      <c r="AJ44" s="16" t="s">
        <v>111</v>
      </c>
      <c r="AK44" s="14">
        <v>1.6048798973198952E-10</v>
      </c>
      <c r="AL44" s="14">
        <v>4.3172056533912394E-6</v>
      </c>
      <c r="AM44" s="14">
        <v>1.6748338242919359E-8</v>
      </c>
      <c r="AN44" s="14">
        <v>1.3119395776157372E-3</v>
      </c>
      <c r="AO44" s="14">
        <v>3.6301240882171309E-7</v>
      </c>
      <c r="AP44" s="14">
        <v>2.2062684677103643E-4</v>
      </c>
      <c r="AQ44" s="14">
        <v>2.4974637445858385E-7</v>
      </c>
      <c r="AR44" s="14">
        <v>9.462793820413859E-3</v>
      </c>
      <c r="AS44" s="14">
        <v>2.708901853649228E-11</v>
      </c>
      <c r="AT44" s="14">
        <v>3.1596409241322412E-7</v>
      </c>
      <c r="AU44" s="14">
        <v>1.6394844628206273E-10</v>
      </c>
      <c r="AV44" s="14">
        <v>4.3762399866807186E-6</v>
      </c>
      <c r="AW44" s="15"/>
      <c r="AX44" s="14">
        <f>HLOOKUP(AX43,AK43:AV44,2)</f>
        <v>2.708901853649228E-11</v>
      </c>
      <c r="AY44" s="56">
        <f>AY43*100/AY42/100</f>
        <v>0.44752068708791681</v>
      </c>
    </row>
    <row r="45" spans="1:51" x14ac:dyDescent="0.35">
      <c r="G45" s="9"/>
      <c r="I45" s="9"/>
      <c r="N45" s="9"/>
      <c r="O45" s="30"/>
      <c r="P45" s="14"/>
      <c r="Q45" s="14"/>
      <c r="R45" s="14"/>
      <c r="S45" s="14"/>
      <c r="T45" s="14"/>
      <c r="U45" s="14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J45" s="16"/>
      <c r="AK45" s="16"/>
      <c r="AL45" s="16"/>
      <c r="AM45" s="16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</row>
    <row r="46" spans="1:51" s="2" customFormat="1" ht="26" x14ac:dyDescent="0.6">
      <c r="A46" s="2" t="s">
        <v>22</v>
      </c>
      <c r="J46" s="4" t="s">
        <v>23</v>
      </c>
      <c r="K46"/>
      <c r="L46"/>
      <c r="M46"/>
      <c r="N46" s="4"/>
      <c r="O46" s="32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 s="6" t="s">
        <v>25</v>
      </c>
      <c r="AK46" s="9"/>
      <c r="AL46" s="9"/>
      <c r="AM46" s="9"/>
      <c r="AN46" s="9"/>
      <c r="AO46" s="9"/>
      <c r="AP46" s="9"/>
      <c r="AQ46" s="9"/>
      <c r="AR46" s="9"/>
      <c r="AS46" s="9"/>
      <c r="AT46" s="9"/>
      <c r="AU46"/>
      <c r="AV46" s="4"/>
      <c r="AW46" s="4"/>
      <c r="AX46" s="4"/>
    </row>
    <row r="47" spans="1:51" x14ac:dyDescent="0.35">
      <c r="A47" t="s">
        <v>26</v>
      </c>
      <c r="J47" s="9"/>
      <c r="K47" s="9" t="s">
        <v>4</v>
      </c>
      <c r="L47" s="9"/>
      <c r="N47" s="9"/>
      <c r="O47" s="10"/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J47" s="11"/>
      <c r="AK47" s="9" t="s">
        <v>27</v>
      </c>
      <c r="AL47" s="9"/>
      <c r="AM47" s="9"/>
      <c r="AN47" s="9"/>
      <c r="AO47" s="12" t="s">
        <v>28</v>
      </c>
      <c r="AP47" s="12"/>
      <c r="AQ47" s="12"/>
      <c r="AR47" s="12"/>
      <c r="AS47" s="13" t="s">
        <v>29</v>
      </c>
      <c r="AT47" s="13"/>
      <c r="AU47" s="13"/>
      <c r="AV47" s="13"/>
      <c r="AW47" s="9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J48" s="9" t="s">
        <v>12</v>
      </c>
      <c r="K48" s="9" t="s">
        <v>30</v>
      </c>
      <c r="L48" s="9" t="s">
        <v>31</v>
      </c>
      <c r="N48" s="9"/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J48" s="11"/>
      <c r="AK48" s="54" t="s">
        <v>120</v>
      </c>
      <c r="AL48" s="54" t="s">
        <v>121</v>
      </c>
      <c r="AM48" s="54" t="s">
        <v>122</v>
      </c>
      <c r="AN48" s="54" t="s">
        <v>123</v>
      </c>
      <c r="AO48" s="54" t="s">
        <v>120</v>
      </c>
      <c r="AP48" s="54" t="s">
        <v>121</v>
      </c>
      <c r="AQ48" s="54" t="s">
        <v>122</v>
      </c>
      <c r="AR48" s="54" t="s">
        <v>123</v>
      </c>
      <c r="AS48" s="54" t="s">
        <v>120</v>
      </c>
      <c r="AT48" s="54" t="s">
        <v>121</v>
      </c>
      <c r="AU48" s="54" t="s">
        <v>122</v>
      </c>
      <c r="AV48" s="54" t="s">
        <v>123</v>
      </c>
      <c r="AW48" s="9"/>
      <c r="AX48" s="9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J49" s="9">
        <v>56</v>
      </c>
      <c r="K49" s="9">
        <v>56</v>
      </c>
      <c r="L49" s="9">
        <v>55</v>
      </c>
      <c r="N49" s="9"/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  <c r="AJ49" s="33" t="s">
        <v>32</v>
      </c>
      <c r="AK49" s="9">
        <v>54</v>
      </c>
      <c r="AL49" s="9">
        <v>56</v>
      </c>
      <c r="AM49" s="9">
        <v>56</v>
      </c>
      <c r="AN49" s="9">
        <v>56</v>
      </c>
      <c r="AO49" s="9">
        <v>55</v>
      </c>
      <c r="AP49" s="9">
        <v>56</v>
      </c>
      <c r="AQ49" s="9">
        <v>56</v>
      </c>
      <c r="AR49" s="9">
        <v>56</v>
      </c>
      <c r="AS49" s="9">
        <v>53</v>
      </c>
      <c r="AT49" s="9">
        <v>55</v>
      </c>
      <c r="AU49" s="9">
        <v>55</v>
      </c>
      <c r="AV49" s="9">
        <v>55</v>
      </c>
      <c r="AW49" s="9"/>
      <c r="AX49" s="9"/>
    </row>
    <row r="50" spans="1:51" ht="15.5" x14ac:dyDescent="0.35">
      <c r="A50" s="30" t="s">
        <v>33</v>
      </c>
      <c r="B50">
        <v>32</v>
      </c>
      <c r="C50">
        <v>32</v>
      </c>
      <c r="D50">
        <v>32</v>
      </c>
      <c r="E50">
        <v>88</v>
      </c>
      <c r="F50">
        <v>34</v>
      </c>
      <c r="G50">
        <v>40</v>
      </c>
      <c r="I50" s="24">
        <f>AVERAGE(B51:G51)</f>
        <v>56.189723853161063</v>
      </c>
      <c r="J50" s="9">
        <v>34</v>
      </c>
      <c r="K50" s="9">
        <v>25</v>
      </c>
      <c r="L50" s="9">
        <v>37</v>
      </c>
      <c r="N50" s="9"/>
      <c r="V50" s="55">
        <f>AVERAGE(J51:S51)</f>
        <v>57.54329004329005</v>
      </c>
      <c r="W50" s="9"/>
      <c r="X50" s="9"/>
      <c r="Y50" s="31" t="s">
        <v>33</v>
      </c>
      <c r="Z50" s="11">
        <v>37</v>
      </c>
      <c r="AA50" s="11">
        <v>93</v>
      </c>
      <c r="AB50" s="11">
        <v>96</v>
      </c>
      <c r="AC50" s="11">
        <v>42</v>
      </c>
      <c r="AD50" s="9"/>
      <c r="AE50" s="9"/>
      <c r="AF50" s="9"/>
      <c r="AH50" s="42">
        <f>AVERAGE(Z51:AF51)</f>
        <v>60.74786514182324</v>
      </c>
      <c r="AI50" s="11"/>
      <c r="AJ50" s="33" t="s">
        <v>33</v>
      </c>
      <c r="AK50" s="9">
        <v>35</v>
      </c>
      <c r="AL50" s="9">
        <v>35</v>
      </c>
      <c r="AM50" s="9">
        <v>33</v>
      </c>
      <c r="AN50" s="9">
        <v>34</v>
      </c>
      <c r="AO50" s="9">
        <v>26</v>
      </c>
      <c r="AP50" s="9">
        <v>30</v>
      </c>
      <c r="AQ50" s="9">
        <v>23</v>
      </c>
      <c r="AR50" s="9">
        <v>25</v>
      </c>
      <c r="AS50" s="9">
        <v>38</v>
      </c>
      <c r="AT50" s="9">
        <v>38</v>
      </c>
      <c r="AU50" s="9">
        <v>32</v>
      </c>
      <c r="AV50" s="9">
        <v>37</v>
      </c>
      <c r="AW50" s="9"/>
      <c r="AX50" s="9"/>
      <c r="AY50" s="24">
        <f>AVERAGE(AK51:AV51)</f>
        <v>58.313306772426266</v>
      </c>
    </row>
    <row r="51" spans="1:51" s="24" customFormat="1" ht="15.5" x14ac:dyDescent="0.35">
      <c r="A51" s="34" t="s">
        <v>34</v>
      </c>
      <c r="B51" s="24">
        <v>57.142857142857146</v>
      </c>
      <c r="C51" s="24">
        <v>58.18181818181818</v>
      </c>
      <c r="D51" s="24">
        <v>56.140350877192979</v>
      </c>
      <c r="E51" s="24">
        <v>54.320987654320987</v>
      </c>
      <c r="F51" s="24">
        <v>50.746268656716417</v>
      </c>
      <c r="G51" s="24">
        <v>60.606060606060609</v>
      </c>
      <c r="H51" s="25">
        <f>MAX(B51:G51)</f>
        <v>60.606060606060609</v>
      </c>
      <c r="I51" s="29">
        <f>STDEV(B51:G51)</f>
        <v>3.3913640425208693</v>
      </c>
      <c r="J51" s="24">
        <v>60.714285714285715</v>
      </c>
      <c r="K51" s="24">
        <v>44.642857142857146</v>
      </c>
      <c r="L51" s="24">
        <v>67.272727272727266</v>
      </c>
      <c r="U51" s="25">
        <f>MAX(J51:S51)</f>
        <v>67.272727272727266</v>
      </c>
      <c r="V51" s="26">
        <f>STDEV(J51:S51)</f>
        <v>11.643417268259402</v>
      </c>
      <c r="Y51" s="34" t="s">
        <v>34</v>
      </c>
      <c r="Z51" s="24">
        <v>64.912280701754383</v>
      </c>
      <c r="AA51" s="24">
        <v>57.055214723926383</v>
      </c>
      <c r="AB51" s="24">
        <v>59.25925925925926</v>
      </c>
      <c r="AC51" s="24">
        <v>61.764705882352942</v>
      </c>
      <c r="AG51" s="25">
        <f>MAX(Z51:AF51)</f>
        <v>64.912280701754383</v>
      </c>
      <c r="AH51" s="29">
        <f>STDEV(Z51:AF51)</f>
        <v>3.3777673410008338</v>
      </c>
      <c r="AJ51" s="34" t="s">
        <v>34</v>
      </c>
      <c r="AK51" s="24">
        <v>64.81481481481481</v>
      </c>
      <c r="AL51" s="24">
        <v>62.5</v>
      </c>
      <c r="AM51" s="24">
        <v>58.928571428571431</v>
      </c>
      <c r="AN51" s="24">
        <v>60.714285714285715</v>
      </c>
      <c r="AO51" s="24">
        <v>47.272727272727273</v>
      </c>
      <c r="AP51" s="24">
        <v>53.571428571428569</v>
      </c>
      <c r="AQ51" s="24">
        <v>41.071428571428569</v>
      </c>
      <c r="AR51" s="24">
        <v>44.642857142857146</v>
      </c>
      <c r="AS51" s="24">
        <v>71.698113207547166</v>
      </c>
      <c r="AT51" s="24">
        <v>69.090909090909093</v>
      </c>
      <c r="AU51" s="24">
        <v>58.18181818181818</v>
      </c>
      <c r="AV51" s="24">
        <v>67.272727272727266</v>
      </c>
      <c r="AX51" s="26">
        <f>MAX(AK51:AV51)</f>
        <v>71.698113207547166</v>
      </c>
      <c r="AY51" s="25">
        <f>STDEV(AK51:AV51)</f>
        <v>9.8630756728407505</v>
      </c>
    </row>
    <row r="52" spans="1:51" x14ac:dyDescent="0.35">
      <c r="A52" t="s">
        <v>119</v>
      </c>
      <c r="B52" s="52" t="str">
        <f t="shared" ref="B52:G52" si="2">IF(B51&lt;(50+(1.654*50)/SQRT(B49)),"n.s.","")</f>
        <v>n.s.</v>
      </c>
      <c r="C52" s="52" t="str">
        <f t="shared" si="2"/>
        <v>n.s.</v>
      </c>
      <c r="D52" s="52" t="str">
        <f t="shared" si="2"/>
        <v>n.s.</v>
      </c>
      <c r="E52" s="52" t="str">
        <f t="shared" si="2"/>
        <v>n.s.</v>
      </c>
      <c r="F52" s="52" t="str">
        <f t="shared" si="2"/>
        <v>n.s.</v>
      </c>
      <c r="G52" s="52" t="str">
        <f t="shared" si="2"/>
        <v/>
      </c>
      <c r="H52" s="14" t="str">
        <f>HLOOKUP(H51,B51:G52,2)</f>
        <v/>
      </c>
      <c r="I52" s="56">
        <f>I51*100/I50/100</f>
        <v>6.0355591911848874E-2</v>
      </c>
      <c r="J52" s="52" t="str">
        <f>IF(J51&lt;(50+(1.654*50)/SQRT(J49)),"n.s.","")</f>
        <v>n.s.</v>
      </c>
      <c r="K52" s="52" t="str">
        <f>IF(K51&lt;(50+(1.654*50)/SQRT(K49)),"n.s.","")</f>
        <v>n.s.</v>
      </c>
      <c r="L52" s="52" t="str">
        <f>IF(L51&lt;(50+(1.654*50)/SQRT(L49)),"n.s.","")</f>
        <v/>
      </c>
      <c r="U52" s="14" t="str">
        <f>HLOOKUP(U51,J51:S52,2)</f>
        <v/>
      </c>
      <c r="V52" s="56">
        <f>V51*100/V50/100</f>
        <v>0.20234187616835972</v>
      </c>
      <c r="Y52" t="s">
        <v>119</v>
      </c>
      <c r="Z52" s="52" t="str">
        <f>IF(Z51&lt;(50+(1.654*50)/SQRT(Z49)),"n.s.","")</f>
        <v/>
      </c>
      <c r="AA52" s="52" t="str">
        <f>IF(AA51&lt;(50+(1.654*50)/SQRT(AA49)),"n.s.","")</f>
        <v/>
      </c>
      <c r="AB52" s="52" t="str">
        <f>IF(AB51&lt;(50+(1.654*50)/SQRT(AB49)),"n.s.","")</f>
        <v/>
      </c>
      <c r="AC52" s="52" t="str">
        <f>IF(AC51&lt;(50+(1.654*50)/SQRT(AC49)),"n.s.","")</f>
        <v/>
      </c>
      <c r="AG52" s="14" t="str">
        <f>HLOOKUP(AG51,Z51:AF52,2)</f>
        <v/>
      </c>
      <c r="AH52" s="56">
        <f>AH51*100/AH50/100</f>
        <v>5.5603062479891718E-2</v>
      </c>
      <c r="AJ52" t="s">
        <v>119</v>
      </c>
      <c r="AK52" s="52" t="str">
        <f>IF(AK51&lt;(50+(1.654*50)/SQRT(AK49)),"n.s.","")</f>
        <v/>
      </c>
      <c r="AL52" s="52" t="str">
        <f t="shared" ref="AL52:AV52" si="3">IF(AL51&lt;(50+(1.654*50)/SQRT(AL49)),"n.s.","")</f>
        <v/>
      </c>
      <c r="AM52" s="52" t="str">
        <f t="shared" si="3"/>
        <v>n.s.</v>
      </c>
      <c r="AN52" s="52" t="str">
        <f t="shared" si="3"/>
        <v>n.s.</v>
      </c>
      <c r="AO52" s="52" t="str">
        <f t="shared" si="3"/>
        <v>n.s.</v>
      </c>
      <c r="AP52" s="52" t="str">
        <f t="shared" si="3"/>
        <v>n.s.</v>
      </c>
      <c r="AQ52" s="52" t="str">
        <f t="shared" si="3"/>
        <v>n.s.</v>
      </c>
      <c r="AR52" s="52" t="str">
        <f t="shared" si="3"/>
        <v>n.s.</v>
      </c>
      <c r="AS52" s="52" t="str">
        <f t="shared" si="3"/>
        <v/>
      </c>
      <c r="AT52" s="52" t="str">
        <f t="shared" si="3"/>
        <v/>
      </c>
      <c r="AU52" s="52" t="str">
        <f t="shared" si="3"/>
        <v>n.s.</v>
      </c>
      <c r="AV52" s="52" t="str">
        <f t="shared" si="3"/>
        <v/>
      </c>
      <c r="AX52" s="14" t="str">
        <f>HLOOKUP(AX51,AK51:AV52,2)</f>
        <v/>
      </c>
      <c r="AY52" s="56">
        <f>AY51*100/AY50/100</f>
        <v>0.16913936490229284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 s="3" t="s">
        <v>1</v>
      </c>
      <c r="K55" s="1"/>
      <c r="L55" s="1"/>
      <c r="M55" s="1"/>
      <c r="N55" s="1"/>
      <c r="O55" s="1"/>
      <c r="P55" s="1"/>
      <c r="Q55" s="1"/>
      <c r="R55" s="1"/>
      <c r="S55" s="1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 s="5" t="s">
        <v>3</v>
      </c>
      <c r="AK55" s="7"/>
      <c r="AL55" s="7"/>
      <c r="AM55" s="8"/>
      <c r="AN55" s="8"/>
      <c r="AO55" s="8"/>
      <c r="AP55" s="1"/>
      <c r="AQ55" s="1"/>
      <c r="AR55" s="3"/>
      <c r="AS55" s="3"/>
      <c r="AT55" s="3"/>
      <c r="AU55" s="3"/>
      <c r="AV55" s="3"/>
      <c r="AW55" s="4"/>
      <c r="AX55" s="4"/>
    </row>
    <row r="56" spans="1:51" x14ac:dyDescent="0.35">
      <c r="G56" s="9"/>
      <c r="J56" s="9"/>
      <c r="K56" s="9" t="s">
        <v>4</v>
      </c>
      <c r="O56" s="10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J56" s="9"/>
      <c r="AK56" s="9" t="s">
        <v>27</v>
      </c>
      <c r="AL56" s="9"/>
      <c r="AM56" s="9"/>
      <c r="AN56" s="9"/>
      <c r="AO56" s="12" t="s">
        <v>28</v>
      </c>
      <c r="AP56" s="12"/>
      <c r="AQ56" s="12"/>
      <c r="AR56" s="12"/>
      <c r="AS56" s="13" t="s">
        <v>29</v>
      </c>
      <c r="AT56" s="13"/>
      <c r="AU56" s="13"/>
      <c r="AV56" s="13"/>
      <c r="AW56" s="9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J57" s="9" t="s">
        <v>12</v>
      </c>
      <c r="K57" s="9" t="s">
        <v>13</v>
      </c>
      <c r="L57" s="9" t="s">
        <v>14</v>
      </c>
      <c r="O57" s="10"/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J57" s="9" t="s">
        <v>5</v>
      </c>
      <c r="AK57" s="54" t="s">
        <v>120</v>
      </c>
      <c r="AL57" s="54" t="s">
        <v>121</v>
      </c>
      <c r="AM57" s="54" t="s">
        <v>122</v>
      </c>
      <c r="AN57" s="54" t="s">
        <v>123</v>
      </c>
      <c r="AO57" s="54" t="s">
        <v>120</v>
      </c>
      <c r="AP57" s="54" t="s">
        <v>121</v>
      </c>
      <c r="AQ57" s="54" t="s">
        <v>122</v>
      </c>
      <c r="AR57" s="54" t="s">
        <v>123</v>
      </c>
      <c r="AS57" s="54" t="s">
        <v>120</v>
      </c>
      <c r="AT57" s="54" t="s">
        <v>121</v>
      </c>
      <c r="AU57" s="54" t="s">
        <v>122</v>
      </c>
      <c r="AV57" s="54" t="s">
        <v>123</v>
      </c>
      <c r="AW57" s="9"/>
      <c r="AX57" s="9"/>
    </row>
    <row r="58" spans="1:51" x14ac:dyDescent="0.35">
      <c r="A58" t="s">
        <v>19</v>
      </c>
      <c r="B58" s="84">
        <v>-0.14235873767138055</v>
      </c>
      <c r="C58" s="14">
        <v>0.26172753644936381</v>
      </c>
      <c r="D58" s="14"/>
      <c r="E58" s="14">
        <v>0.81248519762742388</v>
      </c>
      <c r="F58" s="14"/>
      <c r="G58" s="14"/>
      <c r="H58" s="89">
        <f>MAX(B58:G58)</f>
        <v>0.81248519762742388</v>
      </c>
      <c r="J58" s="15">
        <v>-3.9281712469704279E-2</v>
      </c>
      <c r="K58" s="15">
        <v>-0.11828501392456905</v>
      </c>
      <c r="L58" s="15">
        <v>1.4548833950631017E-2</v>
      </c>
      <c r="O58" s="10"/>
      <c r="V58" s="9"/>
      <c r="W58" s="9"/>
      <c r="X58" s="9"/>
      <c r="Y58" s="11" t="s">
        <v>19</v>
      </c>
      <c r="Z58" s="16">
        <v>0.11197324562433233</v>
      </c>
      <c r="AA58" s="16">
        <v>0.57839262664999547</v>
      </c>
      <c r="AB58" s="16">
        <v>0.73850604285408061</v>
      </c>
      <c r="AC58" s="16"/>
      <c r="AD58" s="11"/>
      <c r="AE58" s="11"/>
      <c r="AF58" s="11"/>
      <c r="AG58" s="89">
        <f>MAX(Z58:AF58)</f>
        <v>0.73850604285408061</v>
      </c>
      <c r="AH58" s="11"/>
      <c r="AI58" s="11"/>
      <c r="AJ58" s="9" t="s">
        <v>19</v>
      </c>
      <c r="AK58" s="15">
        <v>-7.1332899845442915E-2</v>
      </c>
      <c r="AL58" s="15">
        <v>8.1408718515769779E-2</v>
      </c>
      <c r="AM58" s="15">
        <v>-0.11908204702751073</v>
      </c>
      <c r="AN58" s="15">
        <v>-3.9281712469704279E-2</v>
      </c>
      <c r="AO58" s="15">
        <v>-0.16421511784856707</v>
      </c>
      <c r="AP58" s="15">
        <v>3.193353881766673E-2</v>
      </c>
      <c r="AQ58" s="15">
        <v>-0.21851687533161243</v>
      </c>
      <c r="AR58" s="15">
        <v>-0.11828501392456905</v>
      </c>
      <c r="AS58" s="15">
        <v>8.5252244475050934E-3</v>
      </c>
      <c r="AT58" s="15">
        <v>0.11149848454865172</v>
      </c>
      <c r="AU58" s="15">
        <v>-6.2147692443617807E-2</v>
      </c>
      <c r="AV58" s="15">
        <v>1.4548833950631017E-2</v>
      </c>
      <c r="AW58" s="9"/>
      <c r="AX58" s="9"/>
    </row>
    <row r="59" spans="1:51" s="17" customFormat="1" ht="15.5" x14ac:dyDescent="0.35">
      <c r="A59" s="17" t="s">
        <v>20</v>
      </c>
      <c r="B59" s="18">
        <v>2.0266010191388944E-2</v>
      </c>
      <c r="C59" s="18">
        <v>6.8501303335853053E-2</v>
      </c>
      <c r="D59" s="18"/>
      <c r="E59" s="18">
        <v>0.66013219636367404</v>
      </c>
      <c r="F59" s="18"/>
      <c r="G59" s="18"/>
      <c r="I59" s="24">
        <f>AVERAGE(B60:G60)</f>
        <v>24.963316996363869</v>
      </c>
      <c r="J59" s="19">
        <v>1.5430529345525207E-3</v>
      </c>
      <c r="K59" s="19">
        <v>1.3991344519135494E-2</v>
      </c>
      <c r="L59" s="19">
        <v>2.1166856932303374E-4</v>
      </c>
      <c r="O59" s="20"/>
      <c r="V59" s="55">
        <f>AVERAGE(J60:S60)</f>
        <v>0.52486886743370154</v>
      </c>
      <c r="W59" s="21"/>
      <c r="X59" s="21"/>
      <c r="Y59" s="22" t="s">
        <v>20</v>
      </c>
      <c r="Z59" s="23">
        <v>1.2538007735647061E-2</v>
      </c>
      <c r="AA59" s="23">
        <v>0.33453803056308107</v>
      </c>
      <c r="AB59" s="23">
        <v>0.54539117533199311</v>
      </c>
      <c r="AC59" s="23"/>
      <c r="AD59" s="22"/>
      <c r="AE59" s="22"/>
      <c r="AF59" s="22"/>
      <c r="AH59" s="42">
        <f>AVERAGE(Z60:AF60)</f>
        <v>29.748907121024036</v>
      </c>
      <c r="AI59" s="22"/>
      <c r="AJ59" s="21" t="s">
        <v>20</v>
      </c>
      <c r="AK59" s="19">
        <v>5.0883826003599898E-3</v>
      </c>
      <c r="AL59" s="19">
        <v>6.6273794503798377E-3</v>
      </c>
      <c r="AM59" s="19">
        <v>1.4180533924262276E-2</v>
      </c>
      <c r="AN59" s="19">
        <v>1.5430529345525207E-3</v>
      </c>
      <c r="AO59" s="19">
        <v>2.6966604930018772E-2</v>
      </c>
      <c r="AP59" s="19">
        <v>1.0197509014194279E-3</v>
      </c>
      <c r="AQ59" s="19">
        <v>4.774962480469145E-2</v>
      </c>
      <c r="AR59" s="19">
        <v>1.3991344519135494E-2</v>
      </c>
      <c r="AS59" s="19">
        <v>7.2679451880338527E-5</v>
      </c>
      <c r="AT59" s="19">
        <v>1.2431912056645926E-2</v>
      </c>
      <c r="AU59" s="19">
        <v>3.8623356760665098E-3</v>
      </c>
      <c r="AV59" s="19">
        <v>2.1166856932303374E-4</v>
      </c>
      <c r="AW59" s="21"/>
      <c r="AX59" s="21"/>
      <c r="AY59" s="24">
        <f>AVERAGE(AK60:AV60)</f>
        <v>1.1145439151561298</v>
      </c>
    </row>
    <row r="60" spans="1:51" s="25" customFormat="1" ht="15.5" x14ac:dyDescent="0.35">
      <c r="A60" s="24" t="s">
        <v>21</v>
      </c>
      <c r="B60" s="24">
        <v>2.0266010191388943</v>
      </c>
      <c r="C60" s="24">
        <v>6.8501303335853052</v>
      </c>
      <c r="D60" s="24"/>
      <c r="E60" s="24">
        <v>66.01321963636741</v>
      </c>
      <c r="F60" s="24"/>
      <c r="G60" s="24"/>
      <c r="H60" s="25">
        <f>MAX(B60:G60)</f>
        <v>66.01321963636741</v>
      </c>
      <c r="I60" s="29">
        <f>STDEV(B60:G60)</f>
        <v>35.631972845004789</v>
      </c>
      <c r="J60" s="24">
        <v>0.15430529345525207</v>
      </c>
      <c r="K60" s="24">
        <v>1.3991344519135493</v>
      </c>
      <c r="L60" s="24">
        <v>2.1166856932303375E-2</v>
      </c>
      <c r="N60" s="26"/>
      <c r="O60" s="27"/>
      <c r="U60" s="25">
        <f>MAX(J60:S60)</f>
        <v>1.3991344519135493</v>
      </c>
      <c r="V60" s="26">
        <f>STDEV(J60:S60)</f>
        <v>0.76005703402728997</v>
      </c>
      <c r="W60" s="26"/>
      <c r="X60" s="26"/>
      <c r="Y60" s="25" t="s">
        <v>21</v>
      </c>
      <c r="Z60" s="24">
        <v>1.2538007735647061</v>
      </c>
      <c r="AA60" s="24">
        <v>33.453803056308104</v>
      </c>
      <c r="AB60" s="24">
        <v>54.53911753319931</v>
      </c>
      <c r="AC60" s="24"/>
      <c r="AD60" s="28"/>
      <c r="AE60" s="29"/>
      <c r="AF60" s="29"/>
      <c r="AG60" s="25">
        <f>MAX(Z60:AF60)</f>
        <v>54.53911753319931</v>
      </c>
      <c r="AH60" s="29">
        <f>STDEV(Z60:AF60)</f>
        <v>26.835162305492258</v>
      </c>
      <c r="AI60" s="29"/>
      <c r="AJ60" s="26" t="s">
        <v>21</v>
      </c>
      <c r="AK60" s="24">
        <v>0.50883826003599897</v>
      </c>
      <c r="AL60" s="24">
        <v>0.66273794503798378</v>
      </c>
      <c r="AM60" s="24">
        <v>1.4180533924262277</v>
      </c>
      <c r="AN60" s="24">
        <v>0.15430529345525207</v>
      </c>
      <c r="AO60" s="24">
        <v>2.6966604930018772</v>
      </c>
      <c r="AP60" s="24">
        <v>0.10197509014194278</v>
      </c>
      <c r="AQ60" s="24">
        <v>4.7749624804691448</v>
      </c>
      <c r="AR60" s="24">
        <v>1.3991344519135493</v>
      </c>
      <c r="AS60" s="24">
        <v>7.2679451880338529E-3</v>
      </c>
      <c r="AT60" s="24">
        <v>1.2431912056645926</v>
      </c>
      <c r="AU60" s="24">
        <v>0.38623356760665095</v>
      </c>
      <c r="AV60" s="24">
        <v>2.1166856932303375E-2</v>
      </c>
      <c r="AW60" s="26"/>
      <c r="AX60" s="26">
        <f>MAX(AK60:AV60)</f>
        <v>4.7749624804691448</v>
      </c>
      <c r="AY60" s="25">
        <f>STDEV(AK60:AV60)</f>
        <v>1.4000567546835208</v>
      </c>
    </row>
    <row r="61" spans="1:51" x14ac:dyDescent="0.35">
      <c r="A61" t="s">
        <v>111</v>
      </c>
      <c r="B61" s="14">
        <v>0.3189936583250424</v>
      </c>
      <c r="C61" s="14">
        <v>6.3559623030746457E-2</v>
      </c>
      <c r="D61" s="14"/>
      <c r="E61" s="14">
        <v>4.5459368394299886E-13</v>
      </c>
      <c r="F61" s="14"/>
      <c r="G61" s="14"/>
      <c r="H61" s="14">
        <f>HLOOKUP(H60,B60:G61,2)</f>
        <v>4.5459368394299886E-13</v>
      </c>
      <c r="I61" s="56">
        <f>I60*100/I59/100</f>
        <v>1.4273733274386133</v>
      </c>
      <c r="J61" s="14">
        <v>0.78433166883639494</v>
      </c>
      <c r="K61" s="14">
        <v>0.40841268670572595</v>
      </c>
      <c r="L61" s="14">
        <v>0.91928932206783909</v>
      </c>
      <c r="N61" s="9"/>
      <c r="O61" s="30"/>
      <c r="P61" s="14"/>
      <c r="Q61" s="14"/>
      <c r="R61" s="14"/>
      <c r="S61" s="14"/>
      <c r="T61" s="14"/>
      <c r="U61" s="14">
        <f>HLOOKUP(U60,J60:S61,2)</f>
        <v>0.40841268670572595</v>
      </c>
      <c r="V61" s="56">
        <f>V60*100/V59/100</f>
        <v>1.4480893822937517</v>
      </c>
      <c r="W61" s="15"/>
      <c r="X61" s="15"/>
      <c r="Y61" t="s">
        <v>111</v>
      </c>
      <c r="Z61" s="14">
        <v>0.42934543902543887</v>
      </c>
      <c r="AA61" s="14">
        <v>8.7767774453081809E-6</v>
      </c>
      <c r="AB61" s="14">
        <v>4.1320305408139721E-10</v>
      </c>
      <c r="AC61" s="14"/>
      <c r="AD61" s="31"/>
      <c r="AE61" s="16"/>
      <c r="AF61" s="16"/>
      <c r="AG61" s="14">
        <f>HLOOKUP(AG60,AA60:AF61,2)</f>
        <v>4.1320305408139721E-10</v>
      </c>
      <c r="AH61" s="56">
        <f>AH60*100/AH59/100</f>
        <v>0.90205539976046423</v>
      </c>
      <c r="AI61" s="31"/>
      <c r="AJ61" s="16" t="s">
        <v>111</v>
      </c>
      <c r="AK61" s="14">
        <v>0.61529790274955887</v>
      </c>
      <c r="AL61" s="14">
        <v>0.57009909900870093</v>
      </c>
      <c r="AM61" s="14">
        <v>0.40043972356801161</v>
      </c>
      <c r="AN61" s="14">
        <v>0.78217536541910482</v>
      </c>
      <c r="AO61" s="14">
        <v>0.24470630628841217</v>
      </c>
      <c r="AP61" s="14">
        <v>0.82396040278769345</v>
      </c>
      <c r="AQ61" s="14">
        <v>0.11963265599865738</v>
      </c>
      <c r="AR61" s="14">
        <v>0.40362296099499162</v>
      </c>
      <c r="AS61" s="14">
        <v>0.95216926037726979</v>
      </c>
      <c r="AT61" s="14">
        <v>0.4360081715607711</v>
      </c>
      <c r="AU61" s="14">
        <v>0.66161628811626905</v>
      </c>
      <c r="AV61" s="14">
        <v>0.91846445798603926</v>
      </c>
      <c r="AW61" s="15"/>
      <c r="AX61" s="14">
        <v>0.11963265599865738</v>
      </c>
      <c r="AY61" s="56">
        <f>AY60*100/AY59/100</f>
        <v>1.2561701119577646</v>
      </c>
    </row>
    <row r="62" spans="1:51" x14ac:dyDescent="0.35">
      <c r="G62" s="9"/>
      <c r="I62" s="9"/>
      <c r="N62" s="9"/>
      <c r="O62" s="30"/>
      <c r="P62" s="14"/>
      <c r="Q62" s="14"/>
      <c r="R62" s="14"/>
      <c r="S62" s="14"/>
      <c r="T62" s="14"/>
      <c r="U62" s="14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J62" s="16"/>
      <c r="AK62" s="16"/>
      <c r="AL62" s="16"/>
      <c r="AM62" s="16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</row>
    <row r="63" spans="1:51" s="2" customFormat="1" ht="26" x14ac:dyDescent="0.6">
      <c r="A63" s="2" t="s">
        <v>22</v>
      </c>
      <c r="J63" s="4" t="s">
        <v>23</v>
      </c>
      <c r="K63"/>
      <c r="L63"/>
      <c r="M63"/>
      <c r="N63" s="4"/>
      <c r="O63" s="32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 s="6" t="s">
        <v>25</v>
      </c>
      <c r="AK63" s="9"/>
      <c r="AL63" s="9"/>
      <c r="AM63" s="9"/>
      <c r="AN63" s="9"/>
      <c r="AO63" s="9"/>
      <c r="AP63" s="9"/>
      <c r="AQ63" s="9"/>
      <c r="AR63" s="9"/>
      <c r="AS63" s="9"/>
      <c r="AT63" s="9"/>
      <c r="AU63"/>
      <c r="AV63" s="4"/>
      <c r="AW63" s="4"/>
      <c r="AX63" s="4"/>
    </row>
    <row r="64" spans="1:51" x14ac:dyDescent="0.35">
      <c r="A64" t="s">
        <v>26</v>
      </c>
      <c r="J64" s="9"/>
      <c r="K64" s="9" t="s">
        <v>4</v>
      </c>
      <c r="L64" s="9"/>
      <c r="N64" s="9"/>
      <c r="O64" s="10"/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J64" s="11"/>
      <c r="AK64" s="9" t="s">
        <v>27</v>
      </c>
      <c r="AL64" s="9"/>
      <c r="AM64" s="9"/>
      <c r="AN64" s="9"/>
      <c r="AO64" s="12" t="s">
        <v>28</v>
      </c>
      <c r="AP64" s="12"/>
      <c r="AQ64" s="12"/>
      <c r="AR64" s="12"/>
      <c r="AS64" s="13" t="s">
        <v>29</v>
      </c>
      <c r="AT64" s="13"/>
      <c r="AU64" s="13"/>
      <c r="AV64" s="13"/>
      <c r="AW64" s="9"/>
      <c r="AX64" s="9"/>
    </row>
    <row r="65" spans="1:51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J65" s="9" t="s">
        <v>12</v>
      </c>
      <c r="K65" s="9" t="s">
        <v>30</v>
      </c>
      <c r="L65" s="9" t="s">
        <v>31</v>
      </c>
      <c r="N65" s="9"/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J65" s="11"/>
      <c r="AK65" s="54" t="s">
        <v>120</v>
      </c>
      <c r="AL65" s="54" t="s">
        <v>121</v>
      </c>
      <c r="AM65" s="54" t="s">
        <v>122</v>
      </c>
      <c r="AN65" s="54" t="s">
        <v>123</v>
      </c>
      <c r="AO65" s="54" t="s">
        <v>120</v>
      </c>
      <c r="AP65" s="54" t="s">
        <v>121</v>
      </c>
      <c r="AQ65" s="54" t="s">
        <v>122</v>
      </c>
      <c r="AR65" s="54" t="s">
        <v>123</v>
      </c>
      <c r="AS65" s="54" t="s">
        <v>120</v>
      </c>
      <c r="AT65" s="54" t="s">
        <v>121</v>
      </c>
      <c r="AU65" s="54" t="s">
        <v>122</v>
      </c>
      <c r="AV65" s="54" t="s">
        <v>123</v>
      </c>
      <c r="AW65" s="9"/>
      <c r="AX65" s="9"/>
    </row>
    <row r="66" spans="1:51" x14ac:dyDescent="0.35">
      <c r="A66" s="30" t="s">
        <v>32</v>
      </c>
      <c r="B66">
        <v>38</v>
      </c>
      <c r="C66">
        <v>39</v>
      </c>
      <c r="E66">
        <v>49</v>
      </c>
      <c r="J66" s="9">
        <v>44</v>
      </c>
      <c r="K66" s="9">
        <v>43</v>
      </c>
      <c r="L66" s="9">
        <v>44</v>
      </c>
      <c r="N66" s="9"/>
      <c r="V66" s="9"/>
      <c r="W66" s="9"/>
      <c r="X66" s="9"/>
      <c r="Y66" s="31" t="s">
        <v>32</v>
      </c>
      <c r="Z66" s="11">
        <v>39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  <c r="AJ66" s="33" t="s">
        <v>32</v>
      </c>
      <c r="AK66" s="9">
        <v>44</v>
      </c>
      <c r="AL66" s="9">
        <v>43</v>
      </c>
      <c r="AM66" s="9">
        <v>44</v>
      </c>
      <c r="AN66" s="9">
        <v>44</v>
      </c>
      <c r="AO66" s="9">
        <v>43</v>
      </c>
      <c r="AP66" s="9">
        <v>42</v>
      </c>
      <c r="AQ66" s="9">
        <v>43</v>
      </c>
      <c r="AR66" s="9">
        <v>43</v>
      </c>
      <c r="AS66" s="9">
        <v>44</v>
      </c>
      <c r="AT66" s="9">
        <v>43</v>
      </c>
      <c r="AU66" s="9">
        <v>44</v>
      </c>
      <c r="AV66" s="9">
        <v>44</v>
      </c>
      <c r="AW66" s="9"/>
      <c r="AX66" s="9"/>
    </row>
    <row r="67" spans="1:51" ht="15.5" x14ac:dyDescent="0.35">
      <c r="A67" s="30" t="s">
        <v>33</v>
      </c>
      <c r="B67">
        <v>20</v>
      </c>
      <c r="C67">
        <v>22</v>
      </c>
      <c r="E67">
        <v>30</v>
      </c>
      <c r="I67" s="24">
        <f>AVERAGE(B68:G68)</f>
        <v>56.755441717847731</v>
      </c>
      <c r="J67" s="9">
        <v>23</v>
      </c>
      <c r="K67" s="9">
        <v>18</v>
      </c>
      <c r="L67" s="9">
        <v>26</v>
      </c>
      <c r="N67" s="9"/>
      <c r="V67" s="55">
        <f>AVERAGE(J68:S68)</f>
        <v>51.074700493305151</v>
      </c>
      <c r="W67" s="9"/>
      <c r="X67" s="9"/>
      <c r="Y67" s="31" t="s">
        <v>33</v>
      </c>
      <c r="Z67" s="11">
        <v>23</v>
      </c>
      <c r="AA67" s="11">
        <v>34</v>
      </c>
      <c r="AB67" s="11">
        <v>34</v>
      </c>
      <c r="AC67" s="11"/>
      <c r="AD67" s="9"/>
      <c r="AE67" s="9"/>
      <c r="AF67" s="9"/>
      <c r="AH67" s="42">
        <f>AVERAGE(Z68:AF68)</f>
        <v>65.454038025466602</v>
      </c>
      <c r="AI67" s="11"/>
      <c r="AJ67" s="33" t="s">
        <v>33</v>
      </c>
      <c r="AK67" s="9">
        <v>23</v>
      </c>
      <c r="AL67" s="9">
        <v>23</v>
      </c>
      <c r="AM67" s="9">
        <v>20</v>
      </c>
      <c r="AN67" s="9">
        <v>23</v>
      </c>
      <c r="AO67" s="9">
        <v>17</v>
      </c>
      <c r="AP67" s="9">
        <v>20</v>
      </c>
      <c r="AQ67" s="9">
        <v>17</v>
      </c>
      <c r="AR67" s="9">
        <v>18</v>
      </c>
      <c r="AS67" s="9">
        <v>26</v>
      </c>
      <c r="AT67" s="9">
        <v>26</v>
      </c>
      <c r="AU67" s="9">
        <v>24</v>
      </c>
      <c r="AV67" s="9">
        <v>26</v>
      </c>
      <c r="AW67" s="9"/>
      <c r="AX67" s="9"/>
      <c r="AY67" s="24">
        <f>AVERAGE(AK68:AV68)</f>
        <v>50.435836773046077</v>
      </c>
    </row>
    <row r="68" spans="1:51" s="24" customFormat="1" ht="15.5" x14ac:dyDescent="0.35">
      <c r="A68" s="34" t="s">
        <v>34</v>
      </c>
      <c r="B68" s="24">
        <v>52.631578947368418</v>
      </c>
      <c r="C68" s="24">
        <v>56.410256410256409</v>
      </c>
      <c r="E68" s="24">
        <v>61.224489795918366</v>
      </c>
      <c r="H68" s="25">
        <f>MAX(B68:G68)</f>
        <v>61.224489795918366</v>
      </c>
      <c r="I68" s="29">
        <f>STDEV(B68:G68)</f>
        <v>4.3068426817350245</v>
      </c>
      <c r="J68" s="24">
        <v>52.272727272727273</v>
      </c>
      <c r="K68" s="24">
        <v>41.860465116279073</v>
      </c>
      <c r="L68" s="24">
        <v>59.090909090909093</v>
      </c>
      <c r="U68" s="25">
        <f>MAX(J68:S68)</f>
        <v>59.090909090909093</v>
      </c>
      <c r="V68" s="26">
        <f>STDEV(J68:S68)</f>
        <v>8.6774708881029969</v>
      </c>
      <c r="Y68" s="34" t="s">
        <v>34</v>
      </c>
      <c r="Z68" s="24">
        <v>58.974358974358971</v>
      </c>
      <c r="AA68" s="24">
        <v>69.387755102040813</v>
      </c>
      <c r="AB68" s="24">
        <v>68</v>
      </c>
      <c r="AG68" s="25">
        <f>MAX(Z68:AF68)</f>
        <v>69.387755102040813</v>
      </c>
      <c r="AH68" s="29">
        <f>STDEV(Z68:AF68)</f>
        <v>5.6543033620272203</v>
      </c>
      <c r="AJ68" s="34" t="s">
        <v>34</v>
      </c>
      <c r="AK68" s="24">
        <v>52.272727272727273</v>
      </c>
      <c r="AL68" s="24">
        <v>53.488372093023258</v>
      </c>
      <c r="AM68" s="24">
        <v>45.454545454545453</v>
      </c>
      <c r="AN68" s="24">
        <v>52.272727272727273</v>
      </c>
      <c r="AO68" s="24">
        <v>39.534883720930232</v>
      </c>
      <c r="AP68" s="24">
        <v>47.61904761904762</v>
      </c>
      <c r="AQ68" s="24">
        <v>39.534883720930232</v>
      </c>
      <c r="AR68" s="24">
        <v>41.860465116279073</v>
      </c>
      <c r="AS68" s="24">
        <v>59.090909090909093</v>
      </c>
      <c r="AT68" s="24">
        <v>60.465116279069768</v>
      </c>
      <c r="AU68" s="24">
        <v>54.545454545454547</v>
      </c>
      <c r="AV68" s="24">
        <v>59.090909090909093</v>
      </c>
      <c r="AX68" s="26">
        <f>MAX(AK68:AV68)</f>
        <v>60.465116279069768</v>
      </c>
      <c r="AY68" s="25">
        <f>STDEV(AK68:AV68)</f>
        <v>7.551690857464652</v>
      </c>
    </row>
    <row r="69" spans="1:51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7.5884224514469134E-2</v>
      </c>
      <c r="J69" s="52" t="str">
        <f>IF(J68&lt;(50+(1.654*50)/SQRT(J66)),"n.s.","")</f>
        <v>n.s.</v>
      </c>
      <c r="K69" s="52" t="str">
        <f>IF(K68&lt;(50+(1.654*50)/SQRT(K66)),"n.s.","")</f>
        <v>n.s.</v>
      </c>
      <c r="L69" s="52" t="str">
        <f>IF(L68&lt;(50+(1.654*50)/SQRT(L66)),"n.s.","")</f>
        <v>n.s.</v>
      </c>
      <c r="U69" s="14" t="str">
        <f>HLOOKUP(U68,J68:S69,2)</f>
        <v>n.s.</v>
      </c>
      <c r="V69" s="56">
        <f>V68*100/V67/100</f>
        <v>0.16989763629138532</v>
      </c>
      <c r="Y69" t="s">
        <v>119</v>
      </c>
      <c r="Z69" s="52" t="str">
        <f>IF(Z68&lt;(50+(1.654*50)/SQRT(Z66)),"n.s.","")</f>
        <v>n.s.</v>
      </c>
      <c r="AA69" s="52" t="str">
        <f>IF(AA68&lt;(50+(1.654*50)/SQRT(AA66)),"n.s.","")</f>
        <v/>
      </c>
      <c r="AB69" s="52" t="str">
        <f>IF(AB68&lt;(50+(1.654*50)/SQRT(AB66)),"n.s.","")</f>
        <v/>
      </c>
      <c r="AG69" s="14" t="str">
        <f>HLOOKUP(AG68,Z68:AF69,2)</f>
        <v/>
      </c>
      <c r="AH69" s="56">
        <f>AH68*100/AH67/100</f>
        <v>8.6385859949958566E-2</v>
      </c>
      <c r="AJ69" t="s">
        <v>119</v>
      </c>
      <c r="AK69" s="52" t="str">
        <f>IF(AK68&lt;(50+(1.654*50)/SQRT(AK66)),"n.s.","")</f>
        <v>n.s.</v>
      </c>
      <c r="AL69" s="52" t="str">
        <f t="shared" ref="AL69:AV69" si="4">IF(AL68&lt;(50+(1.654*50)/SQRT(AL66)),"n.s.","")</f>
        <v>n.s.</v>
      </c>
      <c r="AM69" s="52" t="str">
        <f t="shared" si="4"/>
        <v>n.s.</v>
      </c>
      <c r="AN69" s="52" t="str">
        <f t="shared" si="4"/>
        <v>n.s.</v>
      </c>
      <c r="AO69" s="52" t="str">
        <f t="shared" si="4"/>
        <v>n.s.</v>
      </c>
      <c r="AP69" s="52" t="str">
        <f t="shared" si="4"/>
        <v>n.s.</v>
      </c>
      <c r="AQ69" s="52" t="str">
        <f t="shared" si="4"/>
        <v>n.s.</v>
      </c>
      <c r="AR69" s="52" t="str">
        <f t="shared" si="4"/>
        <v>n.s.</v>
      </c>
      <c r="AS69" s="52" t="str">
        <f t="shared" si="4"/>
        <v>n.s.</v>
      </c>
      <c r="AT69" s="52" t="str">
        <f t="shared" si="4"/>
        <v>n.s.</v>
      </c>
      <c r="AU69" s="52" t="str">
        <f t="shared" si="4"/>
        <v>n.s.</v>
      </c>
      <c r="AV69" s="52" t="str">
        <f t="shared" si="4"/>
        <v>n.s.</v>
      </c>
      <c r="AX69" s="14" t="str">
        <f>HLOOKUP(AX68,AK68:AV69,2)</f>
        <v>n.s.</v>
      </c>
      <c r="AY69" s="56">
        <f>AY68*100/AY67/100</f>
        <v>0.14972867192520589</v>
      </c>
    </row>
  </sheetData>
  <conditionalFormatting sqref="A9:G9 A17:G17 AZ17:XFD17 AZ9:XFD9 W17:AF17 W9:AF9 J17:T17 J9:T9 AI9:AW9 AI17:AW17">
    <cfRule type="dataBar" priority="4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{8520FD39-35F7-4009-A85D-C96721F65815}</x14:id>
        </ext>
      </extLst>
    </cfRule>
  </conditionalFormatting>
  <conditionalFormatting sqref="A26:G26 A34:G34 AZ34:XFD34 AZ26:XFD26 W34:AF34 W26:AF26 J34:T34 J26:T26 AI26:AW26 AI34:AW34">
    <cfRule type="dataBar" priority="4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{7816EFE9-7BFB-40B2-9C3A-F7CE8B574E3C}</x14:id>
        </ext>
      </extLst>
    </cfRule>
  </conditionalFormatting>
  <conditionalFormatting sqref="A43:G43 A51:G51 AZ51:XFD51 AZ43:XFD43 W51:AF51 W43:AF43 J51:T51 J43:T43 AI43:AW43 AI51:AW51">
    <cfRule type="dataBar" priority="4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{D3E88007-EBDF-4A8C-BF53-217E1A2585FE}</x14:id>
        </ext>
      </extLst>
    </cfRule>
  </conditionalFormatting>
  <conditionalFormatting sqref="A60:G60 A68:G68 AZ68:XFD68 AZ60:XFD60 W68:AF68 W60:AF60 J68:T68 J60:T60 AI60:AW60 AI68:AW68">
    <cfRule type="dataBar" priority="4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{FE6CA8D3-FF6B-44FE-A2E5-B3F782FC0CEC}</x14:id>
        </ext>
      </extLst>
    </cfRule>
  </conditionalFormatting>
  <conditionalFormatting sqref="AX17 AX9">
    <cfRule type="dataBar" priority="4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{882C8073-5868-4EE3-A664-C18F8085BBC9}</x14:id>
        </ext>
      </extLst>
    </cfRule>
  </conditionalFormatting>
  <conditionalFormatting sqref="AX26">
    <cfRule type="dataBar" priority="4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{870425A0-19E0-40C2-8E6B-020322865BE9}</x14:id>
        </ext>
      </extLst>
    </cfRule>
  </conditionalFormatting>
  <conditionalFormatting sqref="AX34">
    <cfRule type="dataBar" priority="4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{D195E2F3-A362-47C2-9B90-A52D43276D86}</x14:id>
        </ext>
      </extLst>
    </cfRule>
  </conditionalFormatting>
  <conditionalFormatting sqref="AX43">
    <cfRule type="dataBar" priority="4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{0F5B8270-B6B5-4945-BFE2-44A05EE9BC40}</x14:id>
        </ext>
      </extLst>
    </cfRule>
  </conditionalFormatting>
  <conditionalFormatting sqref="AX51">
    <cfRule type="dataBar" priority="4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{BC9EB540-5313-412D-8EDF-7CD5A9BD9A61}</x14:id>
        </ext>
      </extLst>
    </cfRule>
  </conditionalFormatting>
  <conditionalFormatting sqref="AX60">
    <cfRule type="dataBar" priority="4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{B49C95D6-324F-443D-87AF-2508856660EC}</x14:id>
        </ext>
      </extLst>
    </cfRule>
  </conditionalFormatting>
  <conditionalFormatting sqref="AX68">
    <cfRule type="dataBar" priority="4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{1FC9C396-C582-486D-BCC6-5480E6EBB946}</x14:id>
        </ext>
      </extLst>
    </cfRule>
  </conditionalFormatting>
  <conditionalFormatting sqref="B10:G10">
    <cfRule type="cellIs" dxfId="1164" priority="396" operator="greaterThan">
      <formula>0.05</formula>
    </cfRule>
  </conditionalFormatting>
  <conditionalFormatting sqref="Z10:AC10">
    <cfRule type="cellIs" dxfId="1163" priority="395" operator="greaterThan">
      <formula>0.05</formula>
    </cfRule>
  </conditionalFormatting>
  <conditionalFormatting sqref="J10:L10">
    <cfRule type="cellIs" dxfId="1162" priority="394" operator="greaterThan">
      <formula>0.05</formula>
    </cfRule>
  </conditionalFormatting>
  <conditionalFormatting sqref="AK10:AV10">
    <cfRule type="cellIs" dxfId="1161" priority="393" operator="greaterThan">
      <formula>0.05</formula>
    </cfRule>
  </conditionalFormatting>
  <conditionalFormatting sqref="AX10">
    <cfRule type="cellIs" dxfId="1160" priority="389" operator="greaterThan">
      <formula>0.05</formula>
    </cfRule>
  </conditionalFormatting>
  <conditionalFormatting sqref="B27:G27">
    <cfRule type="cellIs" dxfId="1159" priority="388" operator="greaterThan">
      <formula>0.05</formula>
    </cfRule>
  </conditionalFormatting>
  <conditionalFormatting sqref="Z27:AC27">
    <cfRule type="cellIs" dxfId="1158" priority="387" operator="greaterThan">
      <formula>0.05</formula>
    </cfRule>
  </conditionalFormatting>
  <conditionalFormatting sqref="J27:L27">
    <cfRule type="cellIs" dxfId="1157" priority="386" operator="greaterThan">
      <formula>0.05</formula>
    </cfRule>
  </conditionalFormatting>
  <conditionalFormatting sqref="AK27:AV27">
    <cfRule type="cellIs" dxfId="1156" priority="385" operator="greaterThan">
      <formula>0.05</formula>
    </cfRule>
  </conditionalFormatting>
  <conditionalFormatting sqref="AX27">
    <cfRule type="cellIs" dxfId="1155" priority="381" operator="greaterThan">
      <formula>0.05</formula>
    </cfRule>
  </conditionalFormatting>
  <conditionalFormatting sqref="U34 U26">
    <cfRule type="dataBar" priority="3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{8D097F24-C47A-474B-BD37-18711F215DD7}</x14:id>
        </ext>
      </extLst>
    </cfRule>
  </conditionalFormatting>
  <conditionalFormatting sqref="B44:G44">
    <cfRule type="cellIs" dxfId="1154" priority="357" operator="greaterThan">
      <formula>0.05</formula>
    </cfRule>
  </conditionalFormatting>
  <conditionalFormatting sqref="Z44:AC44">
    <cfRule type="cellIs" dxfId="1153" priority="356" operator="greaterThan">
      <formula>0.05</formula>
    </cfRule>
  </conditionalFormatting>
  <conditionalFormatting sqref="J44:L44">
    <cfRule type="cellIs" dxfId="1152" priority="355" operator="greaterThan">
      <formula>0.05</formula>
    </cfRule>
  </conditionalFormatting>
  <conditionalFormatting sqref="AK44:AV44">
    <cfRule type="cellIs" dxfId="1151" priority="354" operator="greaterThan">
      <formula>0.05</formula>
    </cfRule>
  </conditionalFormatting>
  <conditionalFormatting sqref="U43 U51">
    <cfRule type="dataBar" priority="3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{B041B218-4D1B-42E5-BF6E-A4759FCCD04C}</x14:id>
        </ext>
      </extLst>
    </cfRule>
  </conditionalFormatting>
  <conditionalFormatting sqref="U44">
    <cfRule type="cellIs" dxfId="1150" priority="346" operator="greaterThan">
      <formula>0.05</formula>
    </cfRule>
  </conditionalFormatting>
  <conditionalFormatting sqref="B61:G61">
    <cfRule type="cellIs" dxfId="1149" priority="342" operator="greaterThan">
      <formula>0.05</formula>
    </cfRule>
  </conditionalFormatting>
  <conditionalFormatting sqref="Z61:AC61">
    <cfRule type="cellIs" dxfId="1148" priority="341" operator="greaterThan">
      <formula>0.05</formula>
    </cfRule>
  </conditionalFormatting>
  <conditionalFormatting sqref="J61:L61">
    <cfRule type="cellIs" dxfId="1147" priority="340" operator="greaterThan">
      <formula>0.05</formula>
    </cfRule>
  </conditionalFormatting>
  <conditionalFormatting sqref="AK61:AV61">
    <cfRule type="cellIs" dxfId="1146" priority="339" operator="greaterThan">
      <formula>0.05</formula>
    </cfRule>
  </conditionalFormatting>
  <conditionalFormatting sqref="U68 U60">
    <cfRule type="dataBar" priority="3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{76D26E31-88A9-45E4-8076-8822AF1FB54A}</x14:id>
        </ext>
      </extLst>
    </cfRule>
  </conditionalFormatting>
  <conditionalFormatting sqref="U61">
    <cfRule type="cellIs" dxfId="1145" priority="324" operator="greaterThan">
      <formula>0.05</formula>
    </cfRule>
  </conditionalFormatting>
  <conditionalFormatting sqref="U27">
    <cfRule type="cellIs" dxfId="1144" priority="319" operator="greaterThan">
      <formula>0.05</formula>
    </cfRule>
  </conditionalFormatting>
  <conditionalFormatting sqref="AX44">
    <cfRule type="cellIs" dxfId="1143" priority="318" operator="greaterThan">
      <formula>0.05</formula>
    </cfRule>
  </conditionalFormatting>
  <conditionalFormatting sqref="AX61">
    <cfRule type="cellIs" dxfId="1142" priority="316" operator="greaterThan">
      <formula>0.05</formula>
    </cfRule>
  </conditionalFormatting>
  <conditionalFormatting sqref="U9 U17">
    <cfRule type="dataBar" priority="3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{9442196E-9025-441E-83AB-1465C6C14193}</x14:id>
        </ext>
      </extLst>
    </cfRule>
  </conditionalFormatting>
  <conditionalFormatting sqref="U10">
    <cfRule type="cellIs" dxfId="1141" priority="306" operator="greaterThan">
      <formula>0.05</formula>
    </cfRule>
  </conditionalFormatting>
  <conditionalFormatting sqref="U18">
    <cfRule type="cellIs" dxfId="1140" priority="301" operator="greaterThan">
      <formula>0.05</formula>
    </cfRule>
  </conditionalFormatting>
  <conditionalFormatting sqref="U35">
    <cfRule type="cellIs" dxfId="1139" priority="300" operator="greaterThan">
      <formula>0.05</formula>
    </cfRule>
  </conditionalFormatting>
  <conditionalFormatting sqref="U52">
    <cfRule type="cellIs" dxfId="1138" priority="299" operator="greaterThan">
      <formula>0.05</formula>
    </cfRule>
  </conditionalFormatting>
  <conditionalFormatting sqref="U69">
    <cfRule type="cellIs" dxfId="1137" priority="298" operator="greaterThan">
      <formula>0.05</formula>
    </cfRule>
  </conditionalFormatting>
  <conditionalFormatting sqref="AX18">
    <cfRule type="cellIs" dxfId="1136" priority="293" operator="greaterThan">
      <formula>0.05</formula>
    </cfRule>
  </conditionalFormatting>
  <conditionalFormatting sqref="AX35">
    <cfRule type="cellIs" dxfId="1135" priority="292" operator="greaterThan">
      <formula>0.05</formula>
    </cfRule>
  </conditionalFormatting>
  <conditionalFormatting sqref="AX52">
    <cfRule type="cellIs" dxfId="1134" priority="291" operator="greaterThan">
      <formula>0.05</formula>
    </cfRule>
  </conditionalFormatting>
  <conditionalFormatting sqref="AX69">
    <cfRule type="cellIs" dxfId="1133" priority="290" operator="greaterThan">
      <formula>0.05</formula>
    </cfRule>
  </conditionalFormatting>
  <conditionalFormatting sqref="I17">
    <cfRule type="dataBar" priority="1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{A56D8517-88DB-40B8-AD0D-7B5D70ED0477}</x14:id>
        </ext>
      </extLst>
    </cfRule>
  </conditionalFormatting>
  <conditionalFormatting sqref="I26 I34">
    <cfRule type="dataBar" priority="1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{AAC8C335-6C83-4303-9222-E9A436858486}</x14:id>
        </ext>
      </extLst>
    </cfRule>
  </conditionalFormatting>
  <conditionalFormatting sqref="I9">
    <cfRule type="dataBar" priority="1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{F2B80495-FBAF-4B45-A254-1E8BD41C37D2}</x14:id>
        </ext>
      </extLst>
    </cfRule>
  </conditionalFormatting>
  <conditionalFormatting sqref="I43">
    <cfRule type="dataBar" priority="1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{F40232BF-1DAE-4651-911F-2A71A01A037D}</x14:id>
        </ext>
      </extLst>
    </cfRule>
  </conditionalFormatting>
  <conditionalFormatting sqref="I51">
    <cfRule type="dataBar" priority="1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{52AE93A0-61E1-46FC-9BCC-377DD8099AF7}</x14:id>
        </ext>
      </extLst>
    </cfRule>
  </conditionalFormatting>
  <conditionalFormatting sqref="I60">
    <cfRule type="dataBar" priority="1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{682807B8-BB12-4039-8962-BEE06A30D5CA}</x14:id>
        </ext>
      </extLst>
    </cfRule>
  </conditionalFormatting>
  <conditionalFormatting sqref="I68">
    <cfRule type="dataBar" priority="1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{4E40CC47-F5A7-448C-8C02-803321E9A43E}</x14:id>
        </ext>
      </extLst>
    </cfRule>
  </conditionalFormatting>
  <conditionalFormatting sqref="AH14">
    <cfRule type="cellIs" dxfId="1132" priority="96" operator="greaterThan">
      <formula>0.94999</formula>
    </cfRule>
    <cfRule type="cellIs" dxfId="1131" priority="97" operator="greaterThan">
      <formula>0.66999</formula>
    </cfRule>
    <cfRule type="cellIs" dxfId="1130" priority="98" operator="greaterThan">
      <formula>66.999</formula>
    </cfRule>
    <cfRule type="cellIs" dxfId="1129" priority="99" operator="greaterThan">
      <formula>",94999"</formula>
    </cfRule>
    <cfRule type="cellIs" dxfId="1128" priority="100" operator="greaterThan">
      <formula>",66999"</formula>
    </cfRule>
  </conditionalFormatting>
  <conditionalFormatting sqref="AH31">
    <cfRule type="cellIs" dxfId="1127" priority="91" operator="greaterThan">
      <formula>0.94999</formula>
    </cfRule>
    <cfRule type="cellIs" dxfId="1126" priority="92" operator="greaterThan">
      <formula>0.66999</formula>
    </cfRule>
    <cfRule type="cellIs" dxfId="1125" priority="93" operator="greaterThan">
      <formula>66.999</formula>
    </cfRule>
    <cfRule type="cellIs" dxfId="1124" priority="94" operator="greaterThan">
      <formula>",94999"</formula>
    </cfRule>
    <cfRule type="cellIs" dxfId="1123" priority="95" operator="greaterThan">
      <formula>",66999"</formula>
    </cfRule>
  </conditionalFormatting>
  <conditionalFormatting sqref="AH26 AH34">
    <cfRule type="dataBar" priority="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{5761096E-B74C-4387-B90B-51B3483535CE}</x14:id>
        </ext>
      </extLst>
    </cfRule>
  </conditionalFormatting>
  <conditionalFormatting sqref="AH48">
    <cfRule type="cellIs" dxfId="1122" priority="85" operator="greaterThan">
      <formula>0.94999</formula>
    </cfRule>
    <cfRule type="cellIs" dxfId="1121" priority="86" operator="greaterThan">
      <formula>0.66999</formula>
    </cfRule>
    <cfRule type="cellIs" dxfId="1120" priority="87" operator="greaterThan">
      <formula>66.999</formula>
    </cfRule>
    <cfRule type="cellIs" dxfId="1119" priority="88" operator="greaterThan">
      <formula>",94999"</formula>
    </cfRule>
    <cfRule type="cellIs" dxfId="1118" priority="89" operator="greaterThan">
      <formula>",66999"</formula>
    </cfRule>
  </conditionalFormatting>
  <conditionalFormatting sqref="AH65">
    <cfRule type="cellIs" dxfId="1117" priority="80" operator="greaterThan">
      <formula>0.94999</formula>
    </cfRule>
    <cfRule type="cellIs" dxfId="1116" priority="81" operator="greaterThan">
      <formula>0.66999</formula>
    </cfRule>
    <cfRule type="cellIs" dxfId="1115" priority="82" operator="greaterThan">
      <formula>66.999</formula>
    </cfRule>
    <cfRule type="cellIs" dxfId="1114" priority="83" operator="greaterThan">
      <formula>",94999"</formula>
    </cfRule>
    <cfRule type="cellIs" dxfId="1113" priority="84" operator="greaterThan">
      <formula>",66999"</formula>
    </cfRule>
  </conditionalFormatting>
  <conditionalFormatting sqref="AH43">
    <cfRule type="dataBar" priority="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{D1286D6D-4CEC-44E7-AAA9-48A3570687D1}</x14:id>
        </ext>
      </extLst>
    </cfRule>
  </conditionalFormatting>
  <conditionalFormatting sqref="AH60">
    <cfRule type="dataBar" priority="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{77CEA2FE-0EB4-4711-9F94-1D1C66FB1A6D}</x14:id>
        </ext>
      </extLst>
    </cfRule>
  </conditionalFormatting>
  <conditionalFormatting sqref="AH51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{C5C5E822-AADD-417D-AE47-C832F4704B1C}</x14:id>
        </ext>
      </extLst>
    </cfRule>
  </conditionalFormatting>
  <conditionalFormatting sqref="AH68">
    <cfRule type="dataBar" priority="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{44642B88-CC1A-4927-AB93-9CB7A288F330}</x14:id>
        </ext>
      </extLst>
    </cfRule>
  </conditionalFormatting>
  <conditionalFormatting sqref="AH17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{40D1E93C-CB64-4264-AB41-6DDE2F9D908F}</x14:id>
        </ext>
      </extLst>
    </cfRule>
  </conditionalFormatting>
  <conditionalFormatting sqref="AH9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{2467C672-4D52-4D42-BD8D-DB7834A4B5A6}</x14:id>
        </ext>
      </extLst>
    </cfRule>
  </conditionalFormatting>
  <conditionalFormatting sqref="V17 V9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{C31A71A7-6433-4496-9654-727761A22D1D}</x14:id>
        </ext>
      </extLst>
    </cfRule>
  </conditionalFormatting>
  <conditionalFormatting sqref="V26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{0C812144-009F-432B-A661-D5338C5A4216}</x14:id>
        </ext>
      </extLst>
    </cfRule>
  </conditionalFormatting>
  <conditionalFormatting sqref="V34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{F1AB7622-0BB5-4268-8BCD-990BDF569913}</x14:id>
        </ext>
      </extLst>
    </cfRule>
  </conditionalFormatting>
  <conditionalFormatting sqref="V43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{40A6098B-AA77-49BA-A593-D96A882325A8}</x14:id>
        </ext>
      </extLst>
    </cfRule>
  </conditionalFormatting>
  <conditionalFormatting sqref="V51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{A7B896BA-A528-4AAB-B2A4-617C97B5B42E}</x14:id>
        </ext>
      </extLst>
    </cfRule>
  </conditionalFormatting>
  <conditionalFormatting sqref="V60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{B0569F11-498B-42C8-8FD9-67F64A7450DC}</x14:id>
        </ext>
      </extLst>
    </cfRule>
  </conditionalFormatting>
  <conditionalFormatting sqref="V68">
    <cfRule type="dataBar" priority="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{AE2F7709-40C6-47AC-BF9B-40B195E40AB6}</x14:id>
        </ext>
      </extLst>
    </cfRule>
  </conditionalFormatting>
  <conditionalFormatting sqref="AY17 AY9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{B185FF27-09B7-4F22-9B80-0CDE1249D84D}</x14:id>
        </ext>
      </extLst>
    </cfRule>
  </conditionalFormatting>
  <conditionalFormatting sqref="AY26">
    <cfRule type="dataBar" priority="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{4AEA6B03-1852-4D3F-AC4B-C571F73CB166}</x14:id>
        </ext>
      </extLst>
    </cfRule>
  </conditionalFormatting>
  <conditionalFormatting sqref="AY34">
    <cfRule type="dataBar" priority="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{5129E85C-C585-46F3-A711-AE56760AD6B9}</x14:id>
        </ext>
      </extLst>
    </cfRule>
  </conditionalFormatting>
  <conditionalFormatting sqref="AY43">
    <cfRule type="dataBar" priority="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{E7D50015-6EE8-4D08-B600-E4E938A7B821}</x14:id>
        </ext>
      </extLst>
    </cfRule>
  </conditionalFormatting>
  <conditionalFormatting sqref="AY51">
    <cfRule type="dataBar" priority="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{BC67C7FF-D6B8-4236-BEF1-6D438E7DCD11}</x14:id>
        </ext>
      </extLst>
    </cfRule>
  </conditionalFormatting>
  <conditionalFormatting sqref="AY60">
    <cfRule type="dataBar" priority="6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{762A3A12-CD93-42FF-972D-88FE17658D91}</x14:id>
        </ext>
      </extLst>
    </cfRule>
  </conditionalFormatting>
  <conditionalFormatting sqref="AY68">
    <cfRule type="dataBar" priority="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{78F93585-E8AA-4614-B037-B41D274E017C}</x14:id>
        </ext>
      </extLst>
    </cfRule>
  </conditionalFormatting>
  <conditionalFormatting sqref="H9 H17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{6DC8D5FC-47A2-48F4-8AC3-C419EB2DEF50}</x14:id>
        </ext>
      </extLst>
    </cfRule>
  </conditionalFormatting>
  <conditionalFormatting sqref="H26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{F3666F09-8C7D-4BFE-B3BA-84954AE322CD}</x14:id>
        </ext>
      </extLst>
    </cfRule>
  </conditionalFormatting>
  <conditionalFormatting sqref="H34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{20D00560-072F-4FFB-8ADA-725FF5F3D0A9}</x14:id>
        </ext>
      </extLst>
    </cfRule>
  </conditionalFormatting>
  <conditionalFormatting sqref="H10">
    <cfRule type="cellIs" dxfId="1112" priority="37" operator="greaterThan">
      <formula>0.05</formula>
    </cfRule>
  </conditionalFormatting>
  <conditionalFormatting sqref="H43">
    <cfRule type="dataBar" priority="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{5C43892E-0E52-4461-972B-9D547D74C90D}</x14:id>
        </ext>
      </extLst>
    </cfRule>
  </conditionalFormatting>
  <conditionalFormatting sqref="H51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{D293A050-E6B6-4F2C-B439-5766108C60FD}</x14:id>
        </ext>
      </extLst>
    </cfRule>
  </conditionalFormatting>
  <conditionalFormatting sqref="H44">
    <cfRule type="cellIs" dxfId="1111" priority="33" operator="greaterThan">
      <formula>0.05</formula>
    </cfRule>
  </conditionalFormatting>
  <conditionalFormatting sqref="H60">
    <cfRule type="dataBar" priority="3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{F2C7CEB5-4896-445A-ADE5-618CDB48723F}</x14:id>
        </ext>
      </extLst>
    </cfRule>
  </conditionalFormatting>
  <conditionalFormatting sqref="H68">
    <cfRule type="dataBar" priority="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{9B6F8D64-DADC-4D86-9420-CA8EE73B0FFE}</x14:id>
        </ext>
      </extLst>
    </cfRule>
  </conditionalFormatting>
  <conditionalFormatting sqref="H61">
    <cfRule type="cellIs" dxfId="1110" priority="30" operator="greaterThan">
      <formula>0.05</formula>
    </cfRule>
  </conditionalFormatting>
  <conditionalFormatting sqref="H52">
    <cfRule type="cellIs" dxfId="1109" priority="29" operator="greaterThan">
      <formula>0.05</formula>
    </cfRule>
  </conditionalFormatting>
  <conditionalFormatting sqref="H35">
    <cfRule type="cellIs" dxfId="1108" priority="28" operator="greaterThan">
      <formula>0.05</formula>
    </cfRule>
  </conditionalFormatting>
  <conditionalFormatting sqref="H18">
    <cfRule type="cellIs" dxfId="1107" priority="27" operator="greaterThan">
      <formula>0.05</formula>
    </cfRule>
  </conditionalFormatting>
  <conditionalFormatting sqref="H69">
    <cfRule type="cellIs" dxfId="1106" priority="26" operator="greaterThan">
      <formula>0.05</formula>
    </cfRule>
  </conditionalFormatting>
  <conditionalFormatting sqref="H7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{E44AC1E8-E489-4506-B3F8-424AE3FC1518}</x14:id>
        </ext>
      </extLst>
    </cfRule>
  </conditionalFormatting>
  <conditionalFormatting sqref="H24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{5CAA5496-2EF5-4D29-85C0-36EF7D757125}</x14:id>
        </ext>
      </extLst>
    </cfRule>
  </conditionalFormatting>
  <conditionalFormatting sqref="H41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{B0C8F99D-B405-4898-A57F-9F8788396D15}</x14:id>
        </ext>
      </extLst>
    </cfRule>
  </conditionalFormatting>
  <conditionalFormatting sqref="H58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{EB8AECD9-89F4-4774-8665-3AE86E444940}</x14:id>
        </ext>
      </extLst>
    </cfRule>
  </conditionalFormatting>
  <conditionalFormatting sqref="AG26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{FF4D7E0B-E0DB-47D2-B4BC-4A8CF9C9CCAE}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{894E16BE-A56B-4B63-9E2D-EECFE6C74187}</x14:id>
        </ext>
      </extLst>
    </cfRule>
  </conditionalFormatting>
  <conditionalFormatting sqref="AG34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{88604CC2-FBF2-41C8-B1E9-78FC24512900}</x14:id>
        </ext>
      </extLst>
    </cfRule>
  </conditionalFormatting>
  <conditionalFormatting sqref="AG43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{9E99076B-9D8D-4718-B9B7-3D9AE1AE64A7}</x14:id>
        </ext>
      </extLst>
    </cfRule>
  </conditionalFormatting>
  <conditionalFormatting sqref="AG51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{14D2DCE8-16A1-46D4-8063-A919F60852A4}</x14:id>
        </ext>
      </extLst>
    </cfRule>
  </conditionalFormatting>
  <conditionalFormatting sqref="AG60">
    <cfRule type="dataBar" priority="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{13F5F631-C004-417D-958F-9F352CAE797D}</x14:id>
        </ext>
      </extLst>
    </cfRule>
  </conditionalFormatting>
  <conditionalFormatting sqref="AG68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{5D9C239F-D225-4FA0-9F72-8C2A1806B471}</x14:id>
        </ext>
      </extLst>
    </cfRule>
  </conditionalFormatting>
  <conditionalFormatting sqref="AG10">
    <cfRule type="cellIs" dxfId="1105" priority="14" operator="greaterThan">
      <formula>0.05</formula>
    </cfRule>
  </conditionalFormatting>
  <conditionalFormatting sqref="AG9">
    <cfRule type="dataBar" priority="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{608EEAA3-AAA8-4651-9860-8A2E9699B82D}</x14:id>
        </ext>
      </extLst>
    </cfRule>
  </conditionalFormatting>
  <conditionalFormatting sqref="AG27">
    <cfRule type="cellIs" dxfId="1104" priority="12" operator="greaterThan">
      <formula>0.05</formula>
    </cfRule>
  </conditionalFormatting>
  <conditionalFormatting sqref="AG61">
    <cfRule type="cellIs" dxfId="1103" priority="11" operator="greaterThan">
      <formula>0.05</formula>
    </cfRule>
  </conditionalFormatting>
  <conditionalFormatting sqref="AG44">
    <cfRule type="cellIs" dxfId="1102" priority="10" operator="greaterThan">
      <formula>0.05</formula>
    </cfRule>
  </conditionalFormatting>
  <conditionalFormatting sqref="AG18">
    <cfRule type="cellIs" dxfId="1101" priority="9" operator="greaterThan">
      <formula>0.05</formula>
    </cfRule>
  </conditionalFormatting>
  <conditionalFormatting sqref="AG35">
    <cfRule type="cellIs" dxfId="1100" priority="8" operator="greaterThan">
      <formula>0.05</formula>
    </cfRule>
  </conditionalFormatting>
  <conditionalFormatting sqref="AG52">
    <cfRule type="cellIs" dxfId="1099" priority="7" operator="greaterThan">
      <formula>0.05</formula>
    </cfRule>
  </conditionalFormatting>
  <conditionalFormatting sqref="AG69">
    <cfRule type="cellIs" dxfId="1098" priority="6" operator="greaterThan">
      <formula>0.05</formula>
    </cfRule>
  </conditionalFormatting>
  <conditionalFormatting sqref="AG41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{7DA2E975-EFD5-46B2-A4F7-18A9BDEE8152}</x14:id>
        </ext>
      </extLst>
    </cfRule>
  </conditionalFormatting>
  <conditionalFormatting sqref="AG24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{9A469729-8467-496C-A627-77F935E2E137}</x14:id>
        </ext>
      </extLst>
    </cfRule>
  </conditionalFormatting>
  <conditionalFormatting sqref="AG7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{31E666ED-D978-4245-BF95-4479AEE8A6DE}</x14:id>
        </ext>
      </extLst>
    </cfRule>
  </conditionalFormatting>
  <conditionalFormatting sqref="AG58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{6269A0C4-0171-42DD-B4CB-1E4D8C94E021}</x14:id>
        </ext>
      </extLst>
    </cfRule>
  </conditionalFormatting>
  <conditionalFormatting sqref="H27">
    <cfRule type="cellIs" dxfId="1097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520FD39-35F7-4009-A85D-C96721F658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AZ17:XFD17 AZ9:XFD9 W17:AF17 W9:AF9 J17:T17 J9:T9 AI9:AW9 AI17:AW17</xm:sqref>
        </x14:conditionalFormatting>
        <x14:conditionalFormatting xmlns:xm="http://schemas.microsoft.com/office/excel/2006/main">
          <x14:cfRule type="dataBar" id="{7816EFE9-7BFB-40B2-9C3A-F7CE8B574E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AZ34:XFD34 AZ26:XFD26 W34:AF34 W26:AF26 J34:T34 J26:T26 AI26:AW26 AI34:AW34</xm:sqref>
        </x14:conditionalFormatting>
        <x14:conditionalFormatting xmlns:xm="http://schemas.microsoft.com/office/excel/2006/main">
          <x14:cfRule type="dataBar" id="{D3E88007-EBDF-4A8C-BF53-217E1A2585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AZ51:XFD51 AZ43:XFD43 W51:AF51 W43:AF43 J51:T51 J43:T43 AI43:AW43 AI51:AW51</xm:sqref>
        </x14:conditionalFormatting>
        <x14:conditionalFormatting xmlns:xm="http://schemas.microsoft.com/office/excel/2006/main">
          <x14:cfRule type="dataBar" id="{FE6CA8D3-FF6B-44FE-A2E5-B3F782FC0C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AZ68:XFD68 AZ60:XFD60 W68:AF68 W60:AF60 J68:T68 J60:T60 AI60:AW60 AI68:AW68</xm:sqref>
        </x14:conditionalFormatting>
        <x14:conditionalFormatting xmlns:xm="http://schemas.microsoft.com/office/excel/2006/main">
          <x14:cfRule type="dataBar" id="{882C8073-5868-4EE3-A664-C18F8085BB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 AX9</xm:sqref>
        </x14:conditionalFormatting>
        <x14:conditionalFormatting xmlns:xm="http://schemas.microsoft.com/office/excel/2006/main">
          <x14:cfRule type="dataBar" id="{870425A0-19E0-40C2-8E6B-020322865B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AX26</xm:sqref>
        </x14:conditionalFormatting>
        <x14:conditionalFormatting xmlns:xm="http://schemas.microsoft.com/office/excel/2006/main">
          <x14:cfRule type="dataBar" id="{D195E2F3-A362-47C2-9B90-A52D43276D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AX34</xm:sqref>
        </x14:conditionalFormatting>
        <x14:conditionalFormatting xmlns:xm="http://schemas.microsoft.com/office/excel/2006/main">
          <x14:cfRule type="dataBar" id="{0F5B8270-B6B5-4945-BFE2-44A05EE9BC4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AX43</xm:sqref>
        </x14:conditionalFormatting>
        <x14:conditionalFormatting xmlns:xm="http://schemas.microsoft.com/office/excel/2006/main">
          <x14:cfRule type="dataBar" id="{BC9EB540-5313-412D-8EDF-7CD5A9BD9A6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AX51</xm:sqref>
        </x14:conditionalFormatting>
        <x14:conditionalFormatting xmlns:xm="http://schemas.microsoft.com/office/excel/2006/main">
          <x14:cfRule type="dataBar" id="{B49C95D6-324F-443D-87AF-2508856660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AX60</xm:sqref>
        </x14:conditionalFormatting>
        <x14:conditionalFormatting xmlns:xm="http://schemas.microsoft.com/office/excel/2006/main">
          <x14:cfRule type="dataBar" id="{1FC9C396-C582-486D-BCC6-5480E6EBB94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AX68</xm:sqref>
        </x14:conditionalFormatting>
        <x14:conditionalFormatting xmlns:xm="http://schemas.microsoft.com/office/excel/2006/main">
          <x14:cfRule type="dataBar" id="{8D097F24-C47A-474B-BD37-18711F215D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U34 U26</xm:sqref>
        </x14:conditionalFormatting>
        <x14:conditionalFormatting xmlns:xm="http://schemas.microsoft.com/office/excel/2006/main">
          <x14:cfRule type="dataBar" id="{B041B218-4D1B-42E5-BF6E-A4759FCCD04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U43 U51</xm:sqref>
        </x14:conditionalFormatting>
        <x14:conditionalFormatting xmlns:xm="http://schemas.microsoft.com/office/excel/2006/main">
          <x14:cfRule type="dataBar" id="{76D26E31-88A9-45E4-8076-8822AF1FB5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U68 U60</xm:sqref>
        </x14:conditionalFormatting>
        <x14:conditionalFormatting xmlns:xm="http://schemas.microsoft.com/office/excel/2006/main">
          <x14:cfRule type="dataBar" id="{9442196E-9025-441E-83AB-1465C6C141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A56D8517-88DB-40B8-AD0D-7B5D70ED047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AAC8C335-6C83-4303-9222-E9A4368584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F2B80495-FBAF-4B45-A254-1E8BD41C37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F40232BF-1DAE-4651-911F-2A71A01A03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52AE93A0-61E1-46FC-9BCC-377DD8099A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682807B8-BB12-4039-8962-BEE06A30D5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4E40CC47-F5A7-448C-8C02-803321E9A43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5761096E-B74C-4387-B90B-51B3483535C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D1286D6D-4CEC-44E7-AAA9-48A3570687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77CEA2FE-0EB4-4711-9F94-1D1C66FB1A6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C5C5E822-AADD-417D-AE47-C832F4704B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44642B88-CC1A-4927-AB93-9CB7A288F33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40D1E93C-CB64-4264-AB41-6DDE2F9D90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2467C672-4D52-4D42-BD8D-DB7834A4B5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C31A71A7-6433-4496-9654-727761A22D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 V9</xm:sqref>
        </x14:conditionalFormatting>
        <x14:conditionalFormatting xmlns:xm="http://schemas.microsoft.com/office/excel/2006/main">
          <x14:cfRule type="dataBar" id="{0C812144-009F-432B-A661-D5338C5A421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V26</xm:sqref>
        </x14:conditionalFormatting>
        <x14:conditionalFormatting xmlns:xm="http://schemas.microsoft.com/office/excel/2006/main">
          <x14:cfRule type="dataBar" id="{F1AB7622-0BB5-4268-8BCD-990BDF5699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V34</xm:sqref>
        </x14:conditionalFormatting>
        <x14:conditionalFormatting xmlns:xm="http://schemas.microsoft.com/office/excel/2006/main">
          <x14:cfRule type="dataBar" id="{40A6098B-AA77-49BA-A593-D96A882325A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V43</xm:sqref>
        </x14:conditionalFormatting>
        <x14:conditionalFormatting xmlns:xm="http://schemas.microsoft.com/office/excel/2006/main">
          <x14:cfRule type="dataBar" id="{A7B896BA-A528-4AAB-B2A4-617C97B5B42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V51</xm:sqref>
        </x14:conditionalFormatting>
        <x14:conditionalFormatting xmlns:xm="http://schemas.microsoft.com/office/excel/2006/main">
          <x14:cfRule type="dataBar" id="{B0569F11-498B-42C8-8FD9-67F64A7450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V60</xm:sqref>
        </x14:conditionalFormatting>
        <x14:conditionalFormatting xmlns:xm="http://schemas.microsoft.com/office/excel/2006/main">
          <x14:cfRule type="dataBar" id="{AE2F7709-40C6-47AC-BF9B-40B195E40A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V68</xm:sqref>
        </x14:conditionalFormatting>
        <x14:conditionalFormatting xmlns:xm="http://schemas.microsoft.com/office/excel/2006/main">
          <x14:cfRule type="dataBar" id="{B185FF27-09B7-4F22-9B80-0CDE1249D8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 AY9</xm:sqref>
        </x14:conditionalFormatting>
        <x14:conditionalFormatting xmlns:xm="http://schemas.microsoft.com/office/excel/2006/main">
          <x14:cfRule type="dataBar" id="{4AEA6B03-1852-4D3F-AC4B-C571F73CB16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AY26</xm:sqref>
        </x14:conditionalFormatting>
        <x14:conditionalFormatting xmlns:xm="http://schemas.microsoft.com/office/excel/2006/main">
          <x14:cfRule type="dataBar" id="{5129E85C-C585-46F3-A711-AE56760AD6B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AY34</xm:sqref>
        </x14:conditionalFormatting>
        <x14:conditionalFormatting xmlns:xm="http://schemas.microsoft.com/office/excel/2006/main">
          <x14:cfRule type="dataBar" id="{E7D50015-6EE8-4D08-B600-E4E938A7B82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AY43</xm:sqref>
        </x14:conditionalFormatting>
        <x14:conditionalFormatting xmlns:xm="http://schemas.microsoft.com/office/excel/2006/main">
          <x14:cfRule type="dataBar" id="{BC67C7FF-D6B8-4236-BEF1-6D438E7DCD1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AY51</xm:sqref>
        </x14:conditionalFormatting>
        <x14:conditionalFormatting xmlns:xm="http://schemas.microsoft.com/office/excel/2006/main">
          <x14:cfRule type="dataBar" id="{762A3A12-CD93-42FF-972D-88FE17658D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AY60</xm:sqref>
        </x14:conditionalFormatting>
        <x14:conditionalFormatting xmlns:xm="http://schemas.microsoft.com/office/excel/2006/main">
          <x14:cfRule type="dataBar" id="{78F93585-E8AA-4614-B037-B41D274E017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AY68</xm:sqref>
        </x14:conditionalFormatting>
        <x14:conditionalFormatting xmlns:xm="http://schemas.microsoft.com/office/excel/2006/main">
          <x14:cfRule type="dataBar" id="{6DC8D5FC-47A2-48F4-8AC3-C419EB2DEF5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F3666F09-8C7D-4BFE-B3BA-84954AE322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20D00560-072F-4FFB-8ADA-725FF5F3D0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5C43892E-0E52-4461-972B-9D547D74C9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D293A050-E6B6-4F2C-B439-5766108C60F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F2C7CEB5-4896-445A-ADE5-618CDB4872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9B6F8D64-DADC-4D86-9420-CA8EE73B0F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E44AC1E8-E489-4506-B3F8-424AE3FC15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5CAA5496-2EF5-4D29-85C0-36EF7D75712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B0C8F99D-B405-4898-A57F-9F8788396D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EB8AECD9-89F4-4774-8665-3AE86E44494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FF4D7E0B-E0DB-47D2-B4BC-4A8CF9C9CC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894E16BE-A56B-4B63-9E2D-EECFE6C741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88604CC2-FBF2-41C8-B1E9-78FC2451290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9E99076B-9D8D-4718-B9B7-3D9AE1AE64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14D2DCE8-16A1-46D4-8063-A919F60852A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13F5F631-C004-417D-958F-9F352CAE79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5D9C239F-D225-4FA0-9F72-8C2A1806B4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608EEAA3-AAA8-4651-9860-8A2E9699B8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7DA2E975-EFD5-46B2-A4F7-18A9BDEE81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9A469729-8467-496C-A627-77F935E2E13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31E666ED-D978-4245-BF95-4479AEE8A6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6269A0C4-0171-42DD-B4CB-1E4D8C94E02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8FED5-FF07-4510-8E91-22147D491919}">
  <dimension ref="A1:AY7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75</v>
      </c>
    </row>
    <row r="3" spans="1:51" x14ac:dyDescent="0.35">
      <c r="A3" t="s">
        <v>73</v>
      </c>
      <c r="C3" t="s">
        <v>44</v>
      </c>
      <c r="D3" t="s">
        <v>51</v>
      </c>
      <c r="J3" t="s">
        <v>112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3.9445199781359082E-2</v>
      </c>
      <c r="C7" s="14"/>
      <c r="D7" s="14"/>
      <c r="E7" s="14"/>
      <c r="F7" s="14"/>
      <c r="G7" s="14"/>
      <c r="H7" s="14">
        <f>MAX(B7:G7)</f>
        <v>3.9445199781359082E-2</v>
      </c>
      <c r="J7" s="15">
        <v>-0.12414361203175328</v>
      </c>
      <c r="K7" s="15">
        <v>-0.24731044587353937</v>
      </c>
      <c r="L7" s="15">
        <v>-2.2997342754614056E-2</v>
      </c>
      <c r="O7" s="10"/>
      <c r="V7" s="9"/>
      <c r="W7" s="9"/>
      <c r="X7" s="9"/>
      <c r="Y7" s="11" t="s">
        <v>19</v>
      </c>
      <c r="Z7" s="16">
        <v>3.9445199781359082E-2</v>
      </c>
      <c r="AA7" s="16">
        <v>3.9445199781359082E-2</v>
      </c>
      <c r="AB7" s="16"/>
      <c r="AC7" s="16"/>
      <c r="AD7" s="11"/>
      <c r="AE7" s="11"/>
      <c r="AF7" s="11"/>
      <c r="AG7" s="14">
        <f>MAX(AA7:AF7)</f>
        <v>3.9445199781359082E-2</v>
      </c>
      <c r="AH7" s="11"/>
      <c r="AI7" s="11"/>
      <c r="AJ7" s="9" t="s">
        <v>19</v>
      </c>
      <c r="AK7" s="15">
        <v>-3.1291897697167469E-2</v>
      </c>
      <c r="AL7" s="15">
        <v>-0.14823304010814356</v>
      </c>
      <c r="AM7" s="15">
        <v>-0.12414361203175328</v>
      </c>
      <c r="AN7" s="15">
        <v>-0.12414361203175328</v>
      </c>
      <c r="AO7" s="15">
        <v>-3.0931144056562165E-2</v>
      </c>
      <c r="AP7" s="15">
        <v>-0.32323775078499339</v>
      </c>
      <c r="AQ7" s="15">
        <v>-0.24731044587353937</v>
      </c>
      <c r="AR7" s="15">
        <v>-0.24731044587353937</v>
      </c>
      <c r="AS7" s="15">
        <v>-4.4979672975052093E-2</v>
      </c>
      <c r="AT7" s="15">
        <v>1.2308587886266079E-2</v>
      </c>
      <c r="AU7" s="15">
        <v>-2.2997342754614056E-2</v>
      </c>
      <c r="AV7" s="15">
        <v>-2.2997342754614056E-2</v>
      </c>
      <c r="AW7" s="9"/>
      <c r="AX7" s="9"/>
    </row>
    <row r="8" spans="1:51" s="17" customFormat="1" ht="15.5" x14ac:dyDescent="0.35">
      <c r="A8" s="17" t="s">
        <v>20</v>
      </c>
      <c r="B8" s="18">
        <v>1.5559237857913305E-3</v>
      </c>
      <c r="C8" s="18"/>
      <c r="D8" s="18"/>
      <c r="E8" s="18"/>
      <c r="F8" s="18"/>
      <c r="G8" s="18"/>
      <c r="J8" s="19">
        <v>1.5411636408290477E-2</v>
      </c>
      <c r="K8" s="19">
        <v>6.1162456638168848E-2</v>
      </c>
      <c r="L8" s="19">
        <v>5.2887777377319956E-4</v>
      </c>
      <c r="O8" s="20"/>
      <c r="V8" s="55">
        <f>AVERAGE(J9:S9)</f>
        <v>2.5700990273410844</v>
      </c>
      <c r="W8" s="21"/>
      <c r="X8" s="21"/>
      <c r="Y8" s="22" t="s">
        <v>20</v>
      </c>
      <c r="Z8" s="23">
        <v>1.5559237857913305E-3</v>
      </c>
      <c r="AA8" s="23">
        <v>1.5559237857913305E-3</v>
      </c>
      <c r="AB8" s="23"/>
      <c r="AC8" s="23"/>
      <c r="AD8" s="22"/>
      <c r="AE8" s="22"/>
      <c r="AF8" s="22"/>
      <c r="AH8" s="42">
        <f>AVERAGE(Z9:AF9)</f>
        <v>0.15559237857913305</v>
      </c>
      <c r="AI8" s="22"/>
      <c r="AJ8" s="21" t="s">
        <v>20</v>
      </c>
      <c r="AK8" s="19">
        <v>9.7918286148999467E-4</v>
      </c>
      <c r="AL8" s="19">
        <v>2.1973034179702498E-2</v>
      </c>
      <c r="AM8" s="19">
        <v>1.5411636408290477E-2</v>
      </c>
      <c r="AN8" s="19">
        <v>1.5411636408290477E-2</v>
      </c>
      <c r="AO8" s="19">
        <v>9.5673567264780096E-4</v>
      </c>
      <c r="AP8" s="19">
        <v>0.1044826435325415</v>
      </c>
      <c r="AQ8" s="19">
        <v>6.1162456638168848E-2</v>
      </c>
      <c r="AR8" s="19">
        <v>6.1162456638168848E-2</v>
      </c>
      <c r="AS8" s="19">
        <v>2.0231709809426317E-3</v>
      </c>
      <c r="AT8" s="19">
        <v>1.5150133575393606E-4</v>
      </c>
      <c r="AU8" s="19">
        <v>5.2887777377319956E-4</v>
      </c>
      <c r="AV8" s="19">
        <v>5.2887777377319956E-4</v>
      </c>
      <c r="AW8" s="21"/>
      <c r="AX8" s="21"/>
      <c r="AY8" s="55">
        <f>AVERAGE(AK9:AV9)</f>
        <v>2.3731017516961943</v>
      </c>
    </row>
    <row r="9" spans="1:51" s="25" customFormat="1" ht="15.5" x14ac:dyDescent="0.35">
      <c r="A9" s="24" t="s">
        <v>21</v>
      </c>
      <c r="B9" s="24">
        <v>0.15559237857913305</v>
      </c>
      <c r="C9" s="24"/>
      <c r="D9" s="24"/>
      <c r="E9" s="24"/>
      <c r="F9" s="24"/>
      <c r="G9" s="24"/>
      <c r="H9" s="25">
        <f>MAX(B9:G9)</f>
        <v>0.15559237857913305</v>
      </c>
      <c r="I9" s="29"/>
      <c r="J9" s="24">
        <v>1.5411636408290477</v>
      </c>
      <c r="K9" s="24">
        <v>6.1162456638168852</v>
      </c>
      <c r="L9" s="24">
        <v>5.2887777377319957E-2</v>
      </c>
      <c r="N9" s="26"/>
      <c r="O9" s="27"/>
      <c r="U9" s="25">
        <f>MAX(J9:S9)</f>
        <v>6.1162456638168852</v>
      </c>
      <c r="V9" s="60">
        <f>STDEV(J9:S9)</f>
        <v>3.1599221884367226</v>
      </c>
      <c r="W9" s="26"/>
      <c r="X9" s="26"/>
      <c r="Z9" s="24">
        <v>0.15559237857913305</v>
      </c>
      <c r="AA9" s="24">
        <v>0.15559237857913305</v>
      </c>
      <c r="AB9" s="24"/>
      <c r="AC9" s="24"/>
      <c r="AD9" s="28"/>
      <c r="AE9" s="29"/>
      <c r="AF9" s="29"/>
      <c r="AG9" s="25">
        <f>MAX(Z9:AF9)</f>
        <v>0.15559237857913305</v>
      </c>
      <c r="AH9" s="29">
        <f>STDEV(Z9:AF9)</f>
        <v>0</v>
      </c>
      <c r="AI9" s="29"/>
      <c r="AJ9" s="26" t="s">
        <v>21</v>
      </c>
      <c r="AK9" s="24">
        <v>9.7918286148999473E-2</v>
      </c>
      <c r="AL9" s="24">
        <v>2.1973034179702498</v>
      </c>
      <c r="AM9" s="24">
        <v>1.5411636408290477</v>
      </c>
      <c r="AN9" s="24">
        <v>1.5411636408290477</v>
      </c>
      <c r="AO9" s="24">
        <v>9.5673567264780102E-2</v>
      </c>
      <c r="AP9" s="24">
        <v>10.448264353254149</v>
      </c>
      <c r="AQ9" s="24">
        <v>6.1162456638168852</v>
      </c>
      <c r="AR9" s="24">
        <v>6.1162456638168852</v>
      </c>
      <c r="AS9" s="24">
        <v>0.20231709809426318</v>
      </c>
      <c r="AT9" s="24">
        <v>1.5150133575393606E-2</v>
      </c>
      <c r="AU9" s="24">
        <v>5.2887777377319957E-2</v>
      </c>
      <c r="AV9" s="24">
        <v>5.2887777377319957E-2</v>
      </c>
      <c r="AW9" s="26"/>
      <c r="AX9" s="26">
        <f>MAX(AK9:AV9)</f>
        <v>10.448264353254149</v>
      </c>
      <c r="AY9" s="60">
        <f>STDEV(AK9:AV9)</f>
        <v>3.3850985937858873</v>
      </c>
    </row>
    <row r="10" spans="1:51" x14ac:dyDescent="0.35">
      <c r="A10" t="s">
        <v>111</v>
      </c>
      <c r="B10" s="14">
        <v>0.63176201732199577</v>
      </c>
      <c r="C10" s="14"/>
      <c r="D10" s="14"/>
      <c r="E10" s="14"/>
      <c r="F10" s="14"/>
      <c r="G10" s="14"/>
      <c r="H10" s="14">
        <f>HLOOKUP(H9,B9:G10,2)</f>
        <v>0.63176201732199577</v>
      </c>
      <c r="I10" s="9"/>
      <c r="J10" s="14">
        <v>0.14836036580107875</v>
      </c>
      <c r="K10" s="14">
        <v>3.5731986547184766E-3</v>
      </c>
      <c r="L10" s="14">
        <v>0.79042986251502867</v>
      </c>
      <c r="N10" s="9"/>
      <c r="O10" s="30"/>
      <c r="P10" s="14"/>
      <c r="Q10" s="14"/>
      <c r="R10" s="14"/>
      <c r="S10" s="14"/>
      <c r="T10" s="14"/>
      <c r="U10" s="14">
        <f>HLOOKUP(U9,J9:L10,2)</f>
        <v>3.5731986547184766E-3</v>
      </c>
      <c r="V10" s="61">
        <f>V9*100/V8/100</f>
        <v>1.2294943326389429</v>
      </c>
      <c r="W10" s="15"/>
      <c r="X10" s="15"/>
      <c r="Y10" t="s">
        <v>111</v>
      </c>
      <c r="Z10" s="14">
        <v>0.63176201732199577</v>
      </c>
      <c r="AA10" s="14">
        <v>0.68104568926089071</v>
      </c>
      <c r="AB10" s="14"/>
      <c r="AC10" s="14"/>
      <c r="AD10" s="31"/>
      <c r="AE10" s="16"/>
      <c r="AF10" s="16"/>
      <c r="AG10" s="14">
        <v>0.63176201732199577</v>
      </c>
      <c r="AH10" s="56">
        <f>AH9*100/AH8/100</f>
        <v>0</v>
      </c>
      <c r="AI10" s="31"/>
      <c r="AJ10" s="9" t="s">
        <v>111</v>
      </c>
      <c r="AK10" s="14">
        <v>0.70384668857127297</v>
      </c>
      <c r="AL10" s="14">
        <v>0.12050822488673897</v>
      </c>
      <c r="AM10" s="14">
        <v>0.12883632616392007</v>
      </c>
      <c r="AN10" s="14">
        <v>0.12883632616392007</v>
      </c>
      <c r="AO10" s="14">
        <v>0.70710390204342588</v>
      </c>
      <c r="AP10" s="14">
        <v>5.7240070745577564E-4</v>
      </c>
      <c r="AQ10" s="14">
        <v>2.2798596715797497E-3</v>
      </c>
      <c r="AR10" s="14">
        <v>2.2798596715797497E-3</v>
      </c>
      <c r="AS10" s="14">
        <v>0.58468479274335761</v>
      </c>
      <c r="AT10" s="14">
        <v>0.89797812147520728</v>
      </c>
      <c r="AU10" s="14">
        <v>0.77925899344417937</v>
      </c>
      <c r="AV10" s="14">
        <v>0.77925899344417937</v>
      </c>
      <c r="AW10" s="15"/>
      <c r="AX10" s="14">
        <f>HLOOKUP(AX9,AK9:AV10,2)</f>
        <v>5.7240070745577564E-4</v>
      </c>
      <c r="AY10" s="61">
        <f>AY9*100/AY8/100</f>
        <v>1.4264447748042661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124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129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109</v>
      </c>
      <c r="J15" s="9">
        <v>136</v>
      </c>
      <c r="K15" s="9">
        <v>136</v>
      </c>
      <c r="L15" s="9">
        <v>135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135</v>
      </c>
      <c r="AL15" s="9">
        <v>110</v>
      </c>
      <c r="AM15" s="9">
        <v>136</v>
      </c>
      <c r="AN15" s="9">
        <v>136</v>
      </c>
      <c r="AO15" s="9">
        <v>136</v>
      </c>
      <c r="AP15" s="9">
        <v>109</v>
      </c>
      <c r="AQ15" s="9">
        <v>136</v>
      </c>
      <c r="AR15" s="9">
        <v>136</v>
      </c>
      <c r="AS15" s="9">
        <v>134</v>
      </c>
      <c r="AT15" s="9">
        <v>110</v>
      </c>
      <c r="AU15" s="9">
        <v>135</v>
      </c>
      <c r="AV15" s="9">
        <v>135</v>
      </c>
      <c r="AW15" s="9"/>
      <c r="AX15" s="9"/>
    </row>
    <row r="16" spans="1:51" ht="15.5" x14ac:dyDescent="0.35">
      <c r="A16" s="30" t="s">
        <v>33</v>
      </c>
      <c r="B16">
        <v>55</v>
      </c>
      <c r="J16" s="9">
        <v>70</v>
      </c>
      <c r="K16" s="9">
        <v>59</v>
      </c>
      <c r="L16" s="9">
        <v>73</v>
      </c>
      <c r="N16" s="9"/>
      <c r="V16" s="55">
        <f>AVERAGE(J17:S17)</f>
        <v>49.642338416848219</v>
      </c>
      <c r="W16" s="9"/>
      <c r="X16" s="9"/>
      <c r="Y16" s="31" t="s">
        <v>33</v>
      </c>
      <c r="Z16" s="11">
        <v>55</v>
      </c>
      <c r="AA16" s="11">
        <v>55</v>
      </c>
      <c r="AB16" s="11"/>
      <c r="AC16" s="11"/>
      <c r="AD16" s="9"/>
      <c r="AE16" s="9"/>
      <c r="AF16" s="9"/>
      <c r="AH16" s="42">
        <f>AVERAGE(Z17:AF17)</f>
        <v>50.458715596330272</v>
      </c>
      <c r="AI16" s="11"/>
      <c r="AJ16" s="33" t="s">
        <v>33</v>
      </c>
      <c r="AK16" s="9">
        <v>67</v>
      </c>
      <c r="AL16" s="9">
        <v>56</v>
      </c>
      <c r="AM16" s="9">
        <v>70</v>
      </c>
      <c r="AN16" s="9">
        <v>70</v>
      </c>
      <c r="AO16" s="9">
        <v>66</v>
      </c>
      <c r="AP16" s="9">
        <v>42</v>
      </c>
      <c r="AQ16" s="9">
        <v>59</v>
      </c>
      <c r="AR16" s="9">
        <v>59</v>
      </c>
      <c r="AS16" s="9">
        <v>65</v>
      </c>
      <c r="AT16" s="9">
        <v>67</v>
      </c>
      <c r="AU16" s="9">
        <v>73</v>
      </c>
      <c r="AV16" s="9">
        <v>73</v>
      </c>
      <c r="AW16" s="9"/>
      <c r="AX16" s="9"/>
      <c r="AY16" s="55">
        <f>AVERAGE(AK17:AV17)</f>
        <v>49.572568874326407</v>
      </c>
    </row>
    <row r="17" spans="1:51" s="24" customFormat="1" ht="15.5" x14ac:dyDescent="0.35">
      <c r="A17" s="34" t="s">
        <v>34</v>
      </c>
      <c r="B17" s="24">
        <v>50.458715596330272</v>
      </c>
      <c r="H17" s="25">
        <f>MAX(B17:G17)</f>
        <v>50.458715596330272</v>
      </c>
      <c r="J17" s="24">
        <v>51.470588235294116</v>
      </c>
      <c r="K17" s="24">
        <v>43.382352941176471</v>
      </c>
      <c r="L17" s="24">
        <v>54.074074074074076</v>
      </c>
      <c r="U17" s="25">
        <f>MAX(J17:S17)</f>
        <v>54.074074074074076</v>
      </c>
      <c r="V17" s="60">
        <f>STDEV(J17:S17)</f>
        <v>5.5754011734491264</v>
      </c>
      <c r="Y17" s="34" t="s">
        <v>34</v>
      </c>
      <c r="Z17" s="24">
        <v>50.458715596330272</v>
      </c>
      <c r="AA17" s="24">
        <v>50.458715596330272</v>
      </c>
      <c r="AG17" s="25">
        <f>MAX(Z17:AF17)</f>
        <v>50.458715596330272</v>
      </c>
      <c r="AH17" s="29">
        <f>STDEV(Z17:AF17)</f>
        <v>0</v>
      </c>
      <c r="AJ17" s="34" t="s">
        <v>34</v>
      </c>
      <c r="AK17" s="24">
        <v>49.629629629629626</v>
      </c>
      <c r="AL17" s="24">
        <v>50.909090909090907</v>
      </c>
      <c r="AM17" s="24">
        <v>51.470588235294116</v>
      </c>
      <c r="AN17" s="24">
        <v>51.470588235294116</v>
      </c>
      <c r="AO17" s="24">
        <v>48.529411764705884</v>
      </c>
      <c r="AP17" s="24">
        <v>38.532110091743121</v>
      </c>
      <c r="AQ17" s="24">
        <v>43.382352941176471</v>
      </c>
      <c r="AR17" s="24">
        <v>43.382352941176471</v>
      </c>
      <c r="AS17" s="24">
        <v>48.507462686567166</v>
      </c>
      <c r="AT17" s="24">
        <v>60.909090909090907</v>
      </c>
      <c r="AU17" s="24">
        <v>54.074074074074076</v>
      </c>
      <c r="AV17" s="24">
        <v>54.074074074074076</v>
      </c>
      <c r="AX17" s="26">
        <f>MAX(AK17:AV17)</f>
        <v>60.909090909090907</v>
      </c>
      <c r="AY17" s="60">
        <f>STDEV(AK17:AV17)</f>
        <v>5.868174849554328</v>
      </c>
    </row>
    <row r="18" spans="1:51" x14ac:dyDescent="0.35">
      <c r="A18" t="s">
        <v>119</v>
      </c>
      <c r="B18" s="52" t="str">
        <f>IF(B17&lt;(50+(1.654*50)/SQRT(B15)),"n.s.","")</f>
        <v>n.s.</v>
      </c>
      <c r="G18" s="9"/>
      <c r="H18" s="14" t="str">
        <f>HLOOKUP(H17,B17:G18,2)</f>
        <v>n.s.</v>
      </c>
      <c r="J18" s="52" t="s">
        <v>125</v>
      </c>
      <c r="K18" s="52" t="s">
        <v>125</v>
      </c>
      <c r="L18" s="52" t="s">
        <v>125</v>
      </c>
      <c r="N18" s="9"/>
      <c r="U18" s="14" t="str">
        <f>HLOOKUP(U17,J17:L18,2)</f>
        <v>n.s.</v>
      </c>
      <c r="V18" s="61">
        <f>V17*100/V16/100</f>
        <v>0.11231141302475146</v>
      </c>
      <c r="W18" s="9"/>
      <c r="X18" s="9"/>
      <c r="Y18" t="s">
        <v>119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J18" s="11"/>
      <c r="AK18" s="52" t="s">
        <v>125</v>
      </c>
      <c r="AL18" s="52" t="s">
        <v>125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126</v>
      </c>
      <c r="AU18" s="52" t="s">
        <v>125</v>
      </c>
      <c r="AV18" s="52" t="s">
        <v>125</v>
      </c>
      <c r="AW18" s="9"/>
      <c r="AX18" s="14" t="str">
        <f>HLOOKUP(AX17,AK17:AV18,2)</f>
        <v>n.s.</v>
      </c>
      <c r="AY18" s="61">
        <f>AY17*100/AY16/100</f>
        <v>0.11837544397650633</v>
      </c>
    </row>
    <row r="19" spans="1:51" ht="15.5" x14ac:dyDescent="0.35">
      <c r="J19" s="24">
        <v>48.529411764705884</v>
      </c>
      <c r="K19" s="24">
        <v>56.617647058823529</v>
      </c>
      <c r="L19" s="24">
        <v>45.925925925925924</v>
      </c>
      <c r="N19" s="9"/>
      <c r="U19" s="47">
        <f>MAX(J19:S19)</f>
        <v>56.617647058823529</v>
      </c>
      <c r="V19" s="57">
        <f>AVERAGE(J19:S19)</f>
        <v>50.357661583151781</v>
      </c>
      <c r="AJ19" s="34" t="s">
        <v>127</v>
      </c>
      <c r="AK19" s="24">
        <v>50.370370370370374</v>
      </c>
      <c r="AL19" s="24">
        <v>49.090909090909093</v>
      </c>
      <c r="AM19" s="24">
        <v>48.529411764705884</v>
      </c>
      <c r="AN19" s="24">
        <v>48.529411764705884</v>
      </c>
      <c r="AO19" s="24">
        <v>51.470588235294116</v>
      </c>
      <c r="AP19" s="24">
        <v>61.467889908256879</v>
      </c>
      <c r="AQ19" s="24">
        <v>56.617647058823529</v>
      </c>
      <c r="AR19" s="24">
        <v>56.617647058823529</v>
      </c>
      <c r="AS19" s="24">
        <v>51.492537313432834</v>
      </c>
      <c r="AT19" s="24">
        <v>39.090909090909093</v>
      </c>
      <c r="AU19" s="24">
        <v>45.925925925925924</v>
      </c>
      <c r="AV19" s="24">
        <v>45.925925925925924</v>
      </c>
      <c r="AX19" s="47">
        <f>MAX(AK19:AV19)</f>
        <v>61.467889908256879</v>
      </c>
      <c r="AY19" s="57">
        <f>AVERAGE(AK19:AV19)</f>
        <v>50.427431125673593</v>
      </c>
    </row>
    <row r="20" spans="1:51" x14ac:dyDescent="0.35">
      <c r="J20" t="s">
        <v>125</v>
      </c>
      <c r="K20" t="s">
        <v>125</v>
      </c>
      <c r="L20" t="s">
        <v>125</v>
      </c>
      <c r="N20" s="9"/>
      <c r="U20" s="48" t="str">
        <f>HLOOKUP(U19,J19:L20,2)</f>
        <v>n.s.</v>
      </c>
      <c r="V20" s="65">
        <f>STDEV(J19:S19)</f>
        <v>5.5754011734491264</v>
      </c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126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X20" s="48" t="str">
        <f>HLOOKUP(AX19,AK19:AV20,2)</f>
        <v/>
      </c>
      <c r="AY20" s="65">
        <f>STDEV(AK19:AV19)</f>
        <v>5.8681748495542996</v>
      </c>
    </row>
    <row r="21" spans="1:51" x14ac:dyDescent="0.35">
      <c r="U21" s="49"/>
      <c r="V21" s="66">
        <f>V20*100/V19/100</f>
        <v>0.11071604594353315</v>
      </c>
      <c r="AJ21" s="11"/>
      <c r="AK21" s="11"/>
      <c r="AL21" s="11"/>
      <c r="AM21" s="11"/>
      <c r="AN21" s="9"/>
      <c r="AO21" s="9"/>
      <c r="AP21" s="9"/>
      <c r="AQ21" s="9"/>
      <c r="AR21" s="9"/>
      <c r="AS21" s="9"/>
      <c r="AT21" s="9"/>
      <c r="AU21" s="9"/>
      <c r="AV21" s="9"/>
      <c r="AX21" s="49"/>
      <c r="AY21" s="66">
        <f>AY20*100/AY19/100</f>
        <v>0.11636870486084896</v>
      </c>
    </row>
    <row r="22" spans="1:51" x14ac:dyDescent="0.35">
      <c r="A22" t="s">
        <v>38</v>
      </c>
      <c r="B22" t="s">
        <v>132</v>
      </c>
      <c r="D22" t="s">
        <v>52</v>
      </c>
      <c r="V22" s="9"/>
      <c r="AX22" s="9"/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V23" s="4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4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0.23735643582959734</v>
      </c>
      <c r="C26" s="14">
        <v>0.18952417304162456</v>
      </c>
      <c r="D26" s="14"/>
      <c r="E26" s="14">
        <v>0.67917643983590426</v>
      </c>
      <c r="F26" s="14"/>
      <c r="G26" s="14"/>
      <c r="H26" s="14">
        <f>MAX(B26:G26)</f>
        <v>0.67917643983590426</v>
      </c>
      <c r="J26" s="15">
        <v>-0.37070696823548382</v>
      </c>
      <c r="K26" s="15">
        <v>-0.2317676681572281</v>
      </c>
      <c r="L26" s="15">
        <v>-0.41108505007588952</v>
      </c>
      <c r="O26" s="10"/>
      <c r="V26" s="9"/>
      <c r="W26" s="9"/>
      <c r="X26" s="9"/>
      <c r="Y26" s="11" t="s">
        <v>19</v>
      </c>
      <c r="Z26" s="16">
        <v>0.19542459226845632</v>
      </c>
      <c r="AA26" s="16">
        <v>0.53916300119304461</v>
      </c>
      <c r="AB26" s="16">
        <v>0.56981657957642995</v>
      </c>
      <c r="AC26" s="16"/>
      <c r="AD26" s="11"/>
      <c r="AE26" s="11"/>
      <c r="AF26" s="11"/>
      <c r="AG26" s="14">
        <f>MAX(AA26:AF26)</f>
        <v>0.56981657957642995</v>
      </c>
      <c r="AH26" s="11"/>
      <c r="AI26" s="11"/>
      <c r="AJ26" s="9" t="s">
        <v>19</v>
      </c>
      <c r="AK26" s="15">
        <v>-0.24809618147492857</v>
      </c>
      <c r="AL26" s="15">
        <v>-0.41001275358126621</v>
      </c>
      <c r="AM26" s="15">
        <v>-0.38311613935437872</v>
      </c>
      <c r="AN26" s="15">
        <v>-0.37070696823548382</v>
      </c>
      <c r="AO26" s="15">
        <v>-6.9976429772378529E-2</v>
      </c>
      <c r="AP26" s="15">
        <v>-0.35116625773608873</v>
      </c>
      <c r="AQ26" s="15">
        <v>-0.26085372194032419</v>
      </c>
      <c r="AR26" s="15">
        <v>-0.2317676681572281</v>
      </c>
      <c r="AS26" s="15">
        <v>-0.29286303863083046</v>
      </c>
      <c r="AT26" s="15">
        <v>-0.41206756111745163</v>
      </c>
      <c r="AU26" s="15">
        <v>-0.44178582382149689</v>
      </c>
      <c r="AV26" s="15">
        <v>-0.41108505007588952</v>
      </c>
      <c r="AW26" s="9"/>
      <c r="AX26" s="9"/>
    </row>
    <row r="27" spans="1:51" s="17" customFormat="1" ht="15.5" x14ac:dyDescent="0.35">
      <c r="A27" s="17" t="s">
        <v>20</v>
      </c>
      <c r="B27" s="18">
        <v>5.6338077629729762E-2</v>
      </c>
      <c r="C27" s="18">
        <v>3.5919412167111649E-2</v>
      </c>
      <c r="D27" s="18"/>
      <c r="E27" s="18">
        <v>0.46128063642817368</v>
      </c>
      <c r="F27" s="18"/>
      <c r="G27" s="18"/>
      <c r="I27" s="24">
        <f>AVERAGE(B28:G28)</f>
        <v>18.451270874167168</v>
      </c>
      <c r="J27" s="19">
        <v>0.13742365629834402</v>
      </c>
      <c r="K27" s="19">
        <v>5.3716252003039006E-2</v>
      </c>
      <c r="L27" s="19">
        <v>0.16899091839589661</v>
      </c>
      <c r="O27" s="20"/>
      <c r="V27" s="55">
        <f>AVERAGE(J28:S28)</f>
        <v>12.004360889909321</v>
      </c>
      <c r="W27" s="21"/>
      <c r="X27" s="21"/>
      <c r="Y27" s="22" t="s">
        <v>20</v>
      </c>
      <c r="Z27" s="23">
        <v>3.81907712632924E-2</v>
      </c>
      <c r="AA27" s="23">
        <v>0.29069674185549105</v>
      </c>
      <c r="AB27" s="23">
        <v>0.32469093436018193</v>
      </c>
      <c r="AC27" s="23"/>
      <c r="AD27" s="22"/>
      <c r="AE27" s="22"/>
      <c r="AF27" s="22"/>
      <c r="AH27" s="42">
        <f>AVERAGE(Z28:AF28)</f>
        <v>21.785948249298844</v>
      </c>
      <c r="AI27" s="22"/>
      <c r="AJ27" s="21" t="s">
        <v>20</v>
      </c>
      <c r="AK27" s="19">
        <v>6.1551715262440687E-2</v>
      </c>
      <c r="AL27" s="19">
        <v>0.16811045809929212</v>
      </c>
      <c r="AM27" s="19">
        <v>0.14677797623380373</v>
      </c>
      <c r="AN27" s="19">
        <v>0.13742365629834402</v>
      </c>
      <c r="AO27" s="19">
        <v>4.8967007236886241E-3</v>
      </c>
      <c r="AP27" s="19">
        <v>0.12331774057236909</v>
      </c>
      <c r="AQ27" s="19">
        <v>6.8044664250119971E-2</v>
      </c>
      <c r="AR27" s="19">
        <v>5.3716252003039006E-2</v>
      </c>
      <c r="AS27" s="19">
        <v>8.5768759396083291E-2</v>
      </c>
      <c r="AT27" s="19">
        <v>0.16979967492528472</v>
      </c>
      <c r="AU27" s="19">
        <v>0.19517471412963869</v>
      </c>
      <c r="AV27" s="19">
        <v>0.16899091839589661</v>
      </c>
      <c r="AW27" s="21"/>
      <c r="AX27" s="21"/>
      <c r="AY27" s="55">
        <f>AVERAGE(AK28:AV28)</f>
        <v>11.529776919083337</v>
      </c>
    </row>
    <row r="28" spans="1:51" s="25" customFormat="1" ht="15.5" x14ac:dyDescent="0.35">
      <c r="A28" s="24" t="s">
        <v>21</v>
      </c>
      <c r="B28" s="24">
        <v>5.6338077629729764</v>
      </c>
      <c r="C28" s="24">
        <v>3.5919412167111648</v>
      </c>
      <c r="D28" s="24"/>
      <c r="E28" s="24">
        <v>46.128063642817366</v>
      </c>
      <c r="F28" s="24"/>
      <c r="G28" s="24"/>
      <c r="H28" s="25">
        <f>MAX(B28:G28)</f>
        <v>46.128063642817366</v>
      </c>
      <c r="I28" s="29">
        <f>STDEV(B28:G28)</f>
        <v>23.990538722948511</v>
      </c>
      <c r="J28" s="24">
        <v>13.742365629834403</v>
      </c>
      <c r="K28" s="24">
        <v>5.3716252003039004</v>
      </c>
      <c r="L28" s="24">
        <v>16.899091839589662</v>
      </c>
      <c r="N28" s="26"/>
      <c r="O28" s="27"/>
      <c r="U28" s="25">
        <f>MAX(J28:S28)</f>
        <v>16.899091839589662</v>
      </c>
      <c r="V28" s="60">
        <f>STDEV(J28:S28)</f>
        <v>5.9570225059977</v>
      </c>
      <c r="W28" s="26"/>
      <c r="X28" s="26"/>
      <c r="Y28" s="25" t="s">
        <v>21</v>
      </c>
      <c r="Z28" s="24">
        <v>3.81907712632924</v>
      </c>
      <c r="AA28" s="24">
        <v>29.069674185549104</v>
      </c>
      <c r="AB28" s="24">
        <v>32.469093436018191</v>
      </c>
      <c r="AC28" s="24"/>
      <c r="AD28" s="28"/>
      <c r="AE28" s="29"/>
      <c r="AF28" s="29"/>
      <c r="AG28" s="25">
        <f>MAX(Z28:AF28)</f>
        <v>32.469093436018191</v>
      </c>
      <c r="AH28" s="29">
        <f>STDEV(Z28:AF28)</f>
        <v>15.652327503351195</v>
      </c>
      <c r="AI28" s="29"/>
      <c r="AJ28" s="26" t="s">
        <v>21</v>
      </c>
      <c r="AK28" s="24">
        <v>6.1551715262440689</v>
      </c>
      <c r="AL28" s="24">
        <v>16.811045809929212</v>
      </c>
      <c r="AM28" s="24">
        <v>14.677797623380373</v>
      </c>
      <c r="AN28" s="24">
        <v>13.742365629834403</v>
      </c>
      <c r="AO28" s="24">
        <v>0.4896700723688624</v>
      </c>
      <c r="AP28" s="24">
        <v>12.33177405723691</v>
      </c>
      <c r="AQ28" s="24">
        <v>6.8044664250119968</v>
      </c>
      <c r="AR28" s="24">
        <v>5.3716252003039004</v>
      </c>
      <c r="AS28" s="24">
        <v>8.5768759396083283</v>
      </c>
      <c r="AT28" s="24">
        <v>16.979967492528473</v>
      </c>
      <c r="AU28" s="24">
        <v>19.517471412963868</v>
      </c>
      <c r="AV28" s="24">
        <v>16.899091839589662</v>
      </c>
      <c r="AW28" s="26"/>
      <c r="AX28" s="26">
        <f>MAX(AK28:AV28)</f>
        <v>19.517471412963868</v>
      </c>
      <c r="AY28" s="60">
        <f>STDEV(AK28:AV28)</f>
        <v>5.9193006755385342</v>
      </c>
    </row>
    <row r="29" spans="1:51" x14ac:dyDescent="0.35">
      <c r="A29" t="s">
        <v>111</v>
      </c>
      <c r="B29" s="14">
        <v>3.0725961212836665E-2</v>
      </c>
      <c r="C29" s="14">
        <v>9.4351634097076448E-2</v>
      </c>
      <c r="D29" s="14"/>
      <c r="E29" s="14">
        <v>5.9780162394669223E-12</v>
      </c>
      <c r="F29" s="14"/>
      <c r="G29" s="14"/>
      <c r="H29" s="14">
        <f>HLOOKUP(H28,B28:G29,2)</f>
        <v>5.9780162394669223E-12</v>
      </c>
      <c r="I29" s="56">
        <f>I28*100/I27/100</f>
        <v>1.3002106405871821</v>
      </c>
      <c r="J29" s="14">
        <v>1.2443524554537173E-3</v>
      </c>
      <c r="K29" s="14">
        <v>4.8495591817372632E-2</v>
      </c>
      <c r="L29" s="14">
        <v>3.3438769930446509E-4</v>
      </c>
      <c r="N29" s="9"/>
      <c r="O29" s="30"/>
      <c r="P29" s="14"/>
      <c r="Q29" s="14"/>
      <c r="R29" s="14"/>
      <c r="S29" s="14"/>
      <c r="T29" s="14"/>
      <c r="U29" s="14">
        <f>HLOOKUP(U28,J28:L29,2)</f>
        <v>3.3438769930446509E-4</v>
      </c>
      <c r="V29" s="61">
        <f>V28*100/V27/100</f>
        <v>0.49623820548456521</v>
      </c>
      <c r="W29" s="15"/>
      <c r="X29" s="15"/>
      <c r="Y29" t="s">
        <v>111</v>
      </c>
      <c r="Z29" s="14">
        <v>7.4834388960581269E-2</v>
      </c>
      <c r="AA29" s="14">
        <v>8.4002042773885327E-20</v>
      </c>
      <c r="AB29" s="14">
        <v>1.7135870166293186E-22</v>
      </c>
      <c r="AC29" s="14"/>
      <c r="AD29" s="31"/>
      <c r="AE29" s="16"/>
      <c r="AF29" s="16"/>
      <c r="AG29" s="14">
        <f>HLOOKUP(AG28,Z28:AF29,2)</f>
        <v>1.7135870166293186E-22</v>
      </c>
      <c r="AH29" s="56">
        <f>AH28*100/AH27/100</f>
        <v>0.718459776193352</v>
      </c>
      <c r="AI29" s="31"/>
      <c r="AJ29" s="9" t="s">
        <v>111</v>
      </c>
      <c r="AK29" s="14">
        <v>2.2877810630059506E-2</v>
      </c>
      <c r="AL29" s="14">
        <v>2.6081225927225967E-11</v>
      </c>
      <c r="AM29" s="14">
        <v>5.4908620942705395E-10</v>
      </c>
      <c r="AN29" s="14">
        <v>2.1309115306895374E-9</v>
      </c>
      <c r="AO29" s="14">
        <v>0.52959880471023202</v>
      </c>
      <c r="AP29" s="14">
        <v>1.7223865305715366E-8</v>
      </c>
      <c r="AQ29" s="14">
        <v>3.7010713572681561E-5</v>
      </c>
      <c r="AR29" s="14">
        <v>2.6063012023513161E-4</v>
      </c>
      <c r="AS29" s="14">
        <v>6.8620812272530366E-3</v>
      </c>
      <c r="AT29" s="14">
        <v>2.0297307596048135E-11</v>
      </c>
      <c r="AU29" s="14">
        <v>3.9737167455615011E-13</v>
      </c>
      <c r="AV29" s="14">
        <v>2.0822777478431879E-11</v>
      </c>
      <c r="AW29" s="15"/>
      <c r="AX29" s="14">
        <f>HLOOKUP(AX28,AK28:AV29,2)</f>
        <v>3.9737167455615011E-13</v>
      </c>
      <c r="AY29" s="61">
        <f>AY28*100/AY27/100</f>
        <v>0.51339247212504968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124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129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80</v>
      </c>
      <c r="C34">
        <v>78</v>
      </c>
      <c r="E34">
        <v>76</v>
      </c>
      <c r="J34" s="9">
        <v>72</v>
      </c>
      <c r="K34" s="9">
        <v>72</v>
      </c>
      <c r="L34" s="9">
        <v>71</v>
      </c>
      <c r="N34" s="9"/>
      <c r="V34" s="9"/>
      <c r="W34" s="9"/>
      <c r="X34" s="9"/>
      <c r="Y34" s="31" t="s">
        <v>32</v>
      </c>
      <c r="Z34" s="11">
        <v>82</v>
      </c>
      <c r="AA34" s="11">
        <v>80</v>
      </c>
      <c r="AB34" s="11">
        <v>78</v>
      </c>
      <c r="AC34" s="11"/>
      <c r="AD34" s="9"/>
      <c r="AE34" s="9"/>
      <c r="AF34" s="9"/>
      <c r="AH34" s="11"/>
      <c r="AI34" s="11"/>
      <c r="AJ34" s="33" t="s">
        <v>32</v>
      </c>
      <c r="AK34" s="9">
        <v>72</v>
      </c>
      <c r="AL34" s="9">
        <v>71</v>
      </c>
      <c r="AM34" s="9">
        <v>72</v>
      </c>
      <c r="AN34" s="9">
        <v>72</v>
      </c>
      <c r="AO34" s="9">
        <v>72</v>
      </c>
      <c r="AP34" s="9">
        <v>72</v>
      </c>
      <c r="AQ34" s="9">
        <v>72</v>
      </c>
      <c r="AR34" s="9">
        <v>72</v>
      </c>
      <c r="AS34" s="9">
        <v>71</v>
      </c>
      <c r="AT34" s="9">
        <v>70</v>
      </c>
      <c r="AU34" s="9">
        <v>71</v>
      </c>
      <c r="AV34" s="9">
        <v>71</v>
      </c>
      <c r="AW34" s="9"/>
      <c r="AX34" s="9"/>
    </row>
    <row r="35" spans="1:51" ht="15.5" x14ac:dyDescent="0.35">
      <c r="A35" s="30" t="s">
        <v>33</v>
      </c>
      <c r="B35">
        <v>42</v>
      </c>
      <c r="C35">
        <v>42</v>
      </c>
      <c r="E35">
        <v>54</v>
      </c>
      <c r="I35" s="24">
        <f>AVERAGE(B36:G36)</f>
        <v>59.132928475033737</v>
      </c>
      <c r="J35" s="9">
        <v>29</v>
      </c>
      <c r="K35" s="9">
        <v>41</v>
      </c>
      <c r="L35" s="9">
        <v>33</v>
      </c>
      <c r="N35" s="9"/>
      <c r="V35" s="55">
        <f>AVERAGE(J36:S36)</f>
        <v>47.900365153886277</v>
      </c>
      <c r="W35" s="9"/>
      <c r="X35" s="9"/>
      <c r="Y35" s="31" t="s">
        <v>33</v>
      </c>
      <c r="Z35" s="11">
        <v>45</v>
      </c>
      <c r="AA35" s="11">
        <v>55</v>
      </c>
      <c r="AB35" s="11">
        <v>54</v>
      </c>
      <c r="AC35" s="11"/>
      <c r="AD35" s="9"/>
      <c r="AE35" s="9"/>
      <c r="AF35" s="9"/>
      <c r="AH35" s="42">
        <f>AVERAGE(Z36:AF36)</f>
        <v>64.28627267041901</v>
      </c>
      <c r="AI35" s="11"/>
      <c r="AJ35" s="33" t="s">
        <v>33</v>
      </c>
      <c r="AK35" s="9">
        <v>31</v>
      </c>
      <c r="AL35" s="9">
        <v>30</v>
      </c>
      <c r="AM35" s="9">
        <v>32</v>
      </c>
      <c r="AN35" s="9">
        <v>29</v>
      </c>
      <c r="AO35" s="9">
        <v>41</v>
      </c>
      <c r="AP35" s="9">
        <v>40</v>
      </c>
      <c r="AQ35" s="9">
        <v>36</v>
      </c>
      <c r="AR35" s="9">
        <v>41</v>
      </c>
      <c r="AS35" s="9">
        <v>32</v>
      </c>
      <c r="AT35" s="9">
        <v>29</v>
      </c>
      <c r="AU35" s="9">
        <v>28</v>
      </c>
      <c r="AV35" s="9">
        <v>33</v>
      </c>
      <c r="AW35" s="9"/>
      <c r="AX35" s="9"/>
      <c r="AY35" s="55">
        <f>AVERAGE(AK36:AV36)</f>
        <v>46.824185855876003</v>
      </c>
    </row>
    <row r="36" spans="1:51" s="24" customFormat="1" ht="15.5" x14ac:dyDescent="0.35">
      <c r="A36" s="34" t="s">
        <v>34</v>
      </c>
      <c r="B36" s="24">
        <v>52.5</v>
      </c>
      <c r="C36" s="24">
        <v>53.846153846153847</v>
      </c>
      <c r="E36" s="24">
        <v>71.05263157894737</v>
      </c>
      <c r="H36" s="25">
        <f>MAX(B36:G36)</f>
        <v>71.05263157894737</v>
      </c>
      <c r="I36" s="29">
        <f>STDEV(B36:G36)</f>
        <v>10.344685790707477</v>
      </c>
      <c r="J36" s="24">
        <v>40.277777777777779</v>
      </c>
      <c r="K36" s="24">
        <v>56.944444444444443</v>
      </c>
      <c r="L36" s="24">
        <v>46.478873239436616</v>
      </c>
      <c r="U36" s="25">
        <f>MAX(J36:S36)</f>
        <v>56.944444444444443</v>
      </c>
      <c r="V36" s="60">
        <f>STDEV(J36:S36)</f>
        <v>8.4237713579832203</v>
      </c>
      <c r="Y36" s="34" t="s">
        <v>34</v>
      </c>
      <c r="Z36" s="24">
        <v>54.878048780487802</v>
      </c>
      <c r="AA36" s="24">
        <v>68.75</v>
      </c>
      <c r="AB36" s="24">
        <v>69.230769230769226</v>
      </c>
      <c r="AG36" s="25">
        <f>MAX(Z36:AF36)</f>
        <v>69.230769230769226</v>
      </c>
      <c r="AH36" s="29">
        <f>STDEV(Z36:AF36)</f>
        <v>8.15130617359066</v>
      </c>
      <c r="AJ36" s="34" t="s">
        <v>34</v>
      </c>
      <c r="AK36" s="24">
        <v>43.055555555555557</v>
      </c>
      <c r="AL36" s="24">
        <v>42.25352112676056</v>
      </c>
      <c r="AM36" s="24">
        <v>44.444444444444443</v>
      </c>
      <c r="AN36" s="24">
        <v>40.277777777777779</v>
      </c>
      <c r="AO36" s="24">
        <v>56.944444444444443</v>
      </c>
      <c r="AP36" s="24">
        <v>55.555555555555557</v>
      </c>
      <c r="AQ36" s="24">
        <v>50</v>
      </c>
      <c r="AR36" s="24">
        <v>56.944444444444443</v>
      </c>
      <c r="AS36" s="24">
        <v>45.070422535211264</v>
      </c>
      <c r="AT36" s="24">
        <v>41.428571428571431</v>
      </c>
      <c r="AU36" s="24">
        <v>39.436619718309856</v>
      </c>
      <c r="AV36" s="24">
        <v>46.478873239436616</v>
      </c>
      <c r="AX36" s="26">
        <f>MAX(AK36:AV36)</f>
        <v>56.944444444444443</v>
      </c>
      <c r="AY36" s="60">
        <f>STDEV(AK36:AV36)</f>
        <v>6.4783399493954308</v>
      </c>
    </row>
    <row r="37" spans="1:51" x14ac:dyDescent="0.35">
      <c r="A37" t="s">
        <v>119</v>
      </c>
      <c r="B37" s="52" t="str">
        <f>IF(B36&lt;(50+(1.654*50)/SQRT(B34)),"n.s.","")</f>
        <v>n.s.</v>
      </c>
      <c r="C37" s="52" t="str">
        <f>IF(C36&lt;(50+(1.654*50)/SQRT(C34)),"n.s.","")</f>
        <v>n.s.</v>
      </c>
      <c r="D37" s="52"/>
      <c r="E37" s="52" t="str">
        <f>IF(E36&lt;(50+(1.654*50)/SQRT(E34)),"n.s.","")</f>
        <v/>
      </c>
      <c r="H37" s="14" t="str">
        <f>HLOOKUP(H36,B36:G37,2)</f>
        <v/>
      </c>
      <c r="I37" s="56">
        <f>I36*100/I35/100</f>
        <v>0.1749395143701544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0.17586027436159907</v>
      </c>
      <c r="Y37" t="s">
        <v>119</v>
      </c>
      <c r="Z37" s="52" t="str">
        <f>IF(Z36&lt;(50+(1.654*50)/SQRT(Z34)),"n.s.","")</f>
        <v>n.s.</v>
      </c>
      <c r="AA37" s="52" t="str">
        <f>IF(AA36&lt;(50+(1.654*50)/SQRT(AA34)),"n.s.","")</f>
        <v/>
      </c>
      <c r="AB37" s="52" t="str">
        <f>IF(AB36&lt;(50+(1.654*50)/SQRT(AB34)),"n.s.","")</f>
        <v/>
      </c>
      <c r="AG37" s="14" t="str">
        <f>HLOOKUP(AG36,Z36:AF37,2)</f>
        <v/>
      </c>
      <c r="AH37" s="56">
        <f>AH36*100/AH35/100</f>
        <v>0.12679699467692798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X37" s="14" t="str">
        <f>HLOOKUP(AX36,AK36:AV37,2)</f>
        <v>n.s.</v>
      </c>
      <c r="AY37" s="61">
        <f>AY36*100/AY35/100</f>
        <v>0.1383545667902405</v>
      </c>
    </row>
    <row r="38" spans="1:51" ht="15.5" x14ac:dyDescent="0.35">
      <c r="J38" s="24">
        <v>59.722222222222221</v>
      </c>
      <c r="K38" s="24">
        <v>43.055555555555557</v>
      </c>
      <c r="L38" s="24">
        <v>53.521126760563384</v>
      </c>
      <c r="N38" s="9"/>
      <c r="U38" s="47">
        <f>MAX(J38:S38)</f>
        <v>59.722222222222221</v>
      </c>
      <c r="V38" s="57">
        <f>AVERAGE(J38:S38)</f>
        <v>52.099634846113723</v>
      </c>
      <c r="AJ38" s="34" t="s">
        <v>127</v>
      </c>
      <c r="AK38" s="24">
        <v>56.944444444444443</v>
      </c>
      <c r="AL38" s="24">
        <v>57.74647887323944</v>
      </c>
      <c r="AM38" s="24">
        <v>55.555555555555557</v>
      </c>
      <c r="AN38" s="24">
        <v>59.722222222222221</v>
      </c>
      <c r="AO38" s="24">
        <v>43.055555555555557</v>
      </c>
      <c r="AP38" s="24">
        <v>44.444444444444443</v>
      </c>
      <c r="AQ38" s="24">
        <v>50</v>
      </c>
      <c r="AR38" s="24">
        <v>43.055555555555557</v>
      </c>
      <c r="AS38" s="24">
        <v>54.929577464788736</v>
      </c>
      <c r="AT38" s="24">
        <v>58.571428571428569</v>
      </c>
      <c r="AU38" s="24">
        <v>60.563380281690144</v>
      </c>
      <c r="AV38" s="24">
        <v>53.521126760563384</v>
      </c>
      <c r="AX38" s="47">
        <f>MAX(AK38:AV38)</f>
        <v>60.563380281690144</v>
      </c>
      <c r="AY38" s="57">
        <f>AVERAGE(AK38:AV38)</f>
        <v>53.175814144123997</v>
      </c>
    </row>
    <row r="39" spans="1:51" x14ac:dyDescent="0.35">
      <c r="J39" t="s">
        <v>125</v>
      </c>
      <c r="K39" t="s">
        <v>125</v>
      </c>
      <c r="L39" t="s">
        <v>125</v>
      </c>
      <c r="N39" s="9"/>
      <c r="U39" s="48" t="str">
        <f>HLOOKUP(U38,J38:L39,2)</f>
        <v>n.s.</v>
      </c>
      <c r="V39" s="65">
        <f>STDEV(J38:S38)</f>
        <v>8.4237713579832736</v>
      </c>
      <c r="AJ39" s="11"/>
      <c r="AK39" t="s">
        <v>125</v>
      </c>
      <c r="AL39" t="s">
        <v>125</v>
      </c>
      <c r="AM39" t="s">
        <v>125</v>
      </c>
      <c r="AN39" t="s">
        <v>125</v>
      </c>
      <c r="AO39" t="s">
        <v>125</v>
      </c>
      <c r="AP39" t="s">
        <v>125</v>
      </c>
      <c r="AQ39" t="s">
        <v>125</v>
      </c>
      <c r="AR39" t="s">
        <v>125</v>
      </c>
      <c r="AS39" t="s">
        <v>125</v>
      </c>
      <c r="AT39" t="s">
        <v>125</v>
      </c>
      <c r="AU39" t="s">
        <v>126</v>
      </c>
      <c r="AV39" t="s">
        <v>125</v>
      </c>
      <c r="AX39" s="48" t="str">
        <f>HLOOKUP(AX38,AK38:AV39,2)</f>
        <v/>
      </c>
      <c r="AY39" s="65">
        <f>STDEV(AK38:AV38)</f>
        <v>6.4783399493954814</v>
      </c>
    </row>
    <row r="40" spans="1:51" x14ac:dyDescent="0.35">
      <c r="U40" s="49"/>
      <c r="V40" s="66">
        <f>V39*100/V38/100</f>
        <v>0.16168580418777406</v>
      </c>
      <c r="AJ40" s="11"/>
      <c r="AK40" s="11"/>
      <c r="AL40" s="11"/>
      <c r="AM40" s="11"/>
      <c r="AN40" s="9"/>
      <c r="AO40" s="9"/>
      <c r="AP40" s="9"/>
      <c r="AQ40" s="9"/>
      <c r="AR40" s="9"/>
      <c r="AS40" s="9"/>
      <c r="AT40" s="9"/>
      <c r="AU40" s="9"/>
      <c r="AV40" s="9"/>
      <c r="AX40" s="49"/>
      <c r="AY40" s="66">
        <f>AY39*100/AY38/100</f>
        <v>0.12182869324458377</v>
      </c>
    </row>
    <row r="41" spans="1:51" x14ac:dyDescent="0.35">
      <c r="A41" t="s">
        <v>39</v>
      </c>
      <c r="B41" t="s">
        <v>53</v>
      </c>
      <c r="C41" t="s">
        <v>55</v>
      </c>
      <c r="D41" t="s">
        <v>54</v>
      </c>
      <c r="V41" s="9"/>
      <c r="AX41" s="9"/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0.40556785346677404</v>
      </c>
      <c r="C45" s="14">
        <v>0.2910209162251563</v>
      </c>
      <c r="D45" s="14">
        <v>0.61915941686829745</v>
      </c>
      <c r="E45" s="14">
        <v>0.70603433132370497</v>
      </c>
      <c r="F45" s="14">
        <v>0.56739949984482441</v>
      </c>
      <c r="G45" s="14">
        <v>0.34809130999677979</v>
      </c>
      <c r="H45" s="14">
        <f>MAX(B45:G45)</f>
        <v>0.70603433132370497</v>
      </c>
      <c r="J45" s="15">
        <v>-0.15970446920978221</v>
      </c>
      <c r="K45" s="15">
        <v>-0.16016625579852448</v>
      </c>
      <c r="L45" s="15">
        <v>-9.0519605860323621E-2</v>
      </c>
      <c r="O45" s="10"/>
      <c r="V45" s="9"/>
      <c r="W45" s="9"/>
      <c r="X45" s="9"/>
      <c r="Y45" s="11" t="s">
        <v>19</v>
      </c>
      <c r="Z45" s="16">
        <v>0.54050445646030676</v>
      </c>
      <c r="AA45" s="16">
        <v>0.6260782451941036</v>
      </c>
      <c r="AB45" s="16">
        <v>0.6921988798124632</v>
      </c>
      <c r="AC45" s="16">
        <v>0.59439466865059221</v>
      </c>
      <c r="AD45" s="11"/>
      <c r="AE45" s="11"/>
      <c r="AF45" s="11"/>
      <c r="AG45" s="14">
        <f>MAX(AA45:AF45)</f>
        <v>0.6921988798124632</v>
      </c>
      <c r="AH45" s="11"/>
      <c r="AI45" s="11"/>
      <c r="AJ45" s="9" t="s">
        <v>19</v>
      </c>
      <c r="AK45" s="15">
        <v>-0.17339622809612582</v>
      </c>
      <c r="AL45" s="15">
        <v>3.1138581342740395E-3</v>
      </c>
      <c r="AM45" s="15">
        <v>-0.22460013938656653</v>
      </c>
      <c r="AN45" s="15">
        <v>-0.15112551971139884</v>
      </c>
      <c r="AO45" s="15">
        <v>-0.18898642248071063</v>
      </c>
      <c r="AP45" s="15">
        <v>4.265812040512839E-2</v>
      </c>
      <c r="AQ45" s="15">
        <v>-0.24293290224231628</v>
      </c>
      <c r="AR45" s="15">
        <v>-0.14404786602400751</v>
      </c>
      <c r="AS45" s="15">
        <v>-0.10505395367164974</v>
      </c>
      <c r="AT45" s="15">
        <v>3.6334758000162143E-2</v>
      </c>
      <c r="AU45" s="15">
        <v>-0.15028956339045865</v>
      </c>
      <c r="AV45" s="15">
        <v>-7.3460695268943443E-2</v>
      </c>
      <c r="AW45" s="9"/>
      <c r="AX45" s="9"/>
    </row>
    <row r="46" spans="1:51" s="17" customFormat="1" ht="15.5" x14ac:dyDescent="0.35">
      <c r="A46" s="17" t="s">
        <v>20</v>
      </c>
      <c r="B46" s="18">
        <v>0.16448528376564669</v>
      </c>
      <c r="C46" s="18">
        <v>8.4693173680529449E-2</v>
      </c>
      <c r="D46" s="18">
        <v>0.38335838349669016</v>
      </c>
      <c r="E46" s="18">
        <v>0.4984844770077112</v>
      </c>
      <c r="F46" s="18">
        <v>0.32194219242415689</v>
      </c>
      <c r="G46" s="18">
        <v>0.12116756009527424</v>
      </c>
      <c r="I46" s="24">
        <f>AVERAGE(B47:G47)</f>
        <v>26.235517841166811</v>
      </c>
      <c r="J46" s="19">
        <v>2.5505517485578274E-2</v>
      </c>
      <c r="K46" s="19">
        <v>2.5653229496518375E-2</v>
      </c>
      <c r="L46" s="19">
        <v>8.1937990451083336E-3</v>
      </c>
      <c r="O46" s="20"/>
      <c r="V46" s="55">
        <f>AVERAGE(J47:S47)</f>
        <v>1.9784182009068323</v>
      </c>
      <c r="W46" s="21"/>
      <c r="X46" s="21"/>
      <c r="Y46" s="22" t="s">
        <v>20</v>
      </c>
      <c r="Z46" s="23">
        <v>0.29214506745345165</v>
      </c>
      <c r="AA46" s="23">
        <v>0.39197396910532811</v>
      </c>
      <c r="AB46" s="23">
        <v>0.47913928921362886</v>
      </c>
      <c r="AC46" s="23">
        <v>0.35330502212024728</v>
      </c>
      <c r="AD46" s="22"/>
      <c r="AE46" s="22"/>
      <c r="AF46" s="22"/>
      <c r="AH46" s="42">
        <f>AVERAGE(Z47:AF47)</f>
        <v>37.9140836973164</v>
      </c>
      <c r="AI46" s="22"/>
      <c r="AJ46" s="21" t="s">
        <v>20</v>
      </c>
      <c r="AK46" s="19">
        <v>3.006625191796369E-2</v>
      </c>
      <c r="AL46" s="19">
        <v>9.6961124803846018E-6</v>
      </c>
      <c r="AM46" s="19">
        <v>5.0445222612465118E-2</v>
      </c>
      <c r="AN46" s="19">
        <v>2.2838922708040402E-2</v>
      </c>
      <c r="AO46" s="19">
        <v>3.5715867882057648E-2</v>
      </c>
      <c r="AP46" s="19">
        <v>1.819715236498431E-3</v>
      </c>
      <c r="AQ46" s="19">
        <v>5.9016394991874797E-2</v>
      </c>
      <c r="AR46" s="19">
        <v>2.074978770607042E-2</v>
      </c>
      <c r="AS46" s="19">
        <v>1.103633318204513E-2</v>
      </c>
      <c r="AT46" s="19">
        <v>1.3202146389303469E-3</v>
      </c>
      <c r="AU46" s="19">
        <v>2.2586952864094689E-2</v>
      </c>
      <c r="AV46" s="19">
        <v>5.3964737493965697E-3</v>
      </c>
      <c r="AW46" s="21"/>
      <c r="AX46" s="21"/>
      <c r="AY46" s="55">
        <f>AVERAGE(AK47:AV47)</f>
        <v>2.1750152800159803</v>
      </c>
    </row>
    <row r="47" spans="1:51" s="25" customFormat="1" ht="15.5" x14ac:dyDescent="0.35">
      <c r="A47" s="24" t="s">
        <v>21</v>
      </c>
      <c r="B47" s="24">
        <v>16.448528376564671</v>
      </c>
      <c r="C47" s="24">
        <v>8.4693173680529448</v>
      </c>
      <c r="D47" s="24">
        <v>38.335838349669018</v>
      </c>
      <c r="E47" s="24">
        <v>49.848447700771118</v>
      </c>
      <c r="F47" s="24">
        <v>32.194219242415691</v>
      </c>
      <c r="G47" s="24">
        <v>12.116756009527425</v>
      </c>
      <c r="H47" s="25">
        <f>MAX(B47:G47)</f>
        <v>49.848447700771118</v>
      </c>
      <c r="I47" s="29">
        <f>STDEV(B47:G47)</f>
        <v>16.433239565234718</v>
      </c>
      <c r="J47" s="24">
        <v>2.5505517485578273</v>
      </c>
      <c r="K47" s="24">
        <v>2.5653229496518373</v>
      </c>
      <c r="L47" s="24">
        <v>0.81937990451083331</v>
      </c>
      <c r="N47" s="26"/>
      <c r="O47" s="27"/>
      <c r="U47" s="25">
        <f>MAX(J47:S47)</f>
        <v>2.5653229496518373</v>
      </c>
      <c r="V47" s="60">
        <f>STDEV(J47:S47)</f>
        <v>1.0037837797453424</v>
      </c>
      <c r="W47" s="26"/>
      <c r="X47" s="26"/>
      <c r="Y47" s="25" t="s">
        <v>21</v>
      </c>
      <c r="Z47" s="24">
        <v>29.214506745345165</v>
      </c>
      <c r="AA47" s="24">
        <v>39.197396910532809</v>
      </c>
      <c r="AB47" s="24">
        <v>47.913928921362889</v>
      </c>
      <c r="AC47" s="24">
        <v>35.330502212024726</v>
      </c>
      <c r="AD47" s="28"/>
      <c r="AE47" s="29"/>
      <c r="AF47" s="29"/>
      <c r="AG47" s="25">
        <f>MAX(Z47:AF47)</f>
        <v>47.913928921362889</v>
      </c>
      <c r="AH47" s="29">
        <f>STDEV(Z47:AF47)</f>
        <v>7.8315883817293006</v>
      </c>
      <c r="AI47" s="29"/>
      <c r="AJ47" s="26" t="s">
        <v>21</v>
      </c>
      <c r="AK47" s="24">
        <v>3.0066251917963691</v>
      </c>
      <c r="AL47" s="24">
        <v>9.6961124803846021E-4</v>
      </c>
      <c r="AM47" s="24">
        <v>5.0445222612465122</v>
      </c>
      <c r="AN47" s="24">
        <v>2.2838922708040403</v>
      </c>
      <c r="AO47" s="24">
        <v>3.5715867882057646</v>
      </c>
      <c r="AP47" s="24">
        <v>0.18197152364984309</v>
      </c>
      <c r="AQ47" s="24">
        <v>5.9016394991874801</v>
      </c>
      <c r="AR47" s="24">
        <v>2.0749787706070419</v>
      </c>
      <c r="AS47" s="24">
        <v>1.103633318204513</v>
      </c>
      <c r="AT47" s="24">
        <v>0.13202146389303468</v>
      </c>
      <c r="AU47" s="24">
        <v>2.2586952864094689</v>
      </c>
      <c r="AV47" s="24">
        <v>0.53964737493965698</v>
      </c>
      <c r="AW47" s="26"/>
      <c r="AX47" s="26">
        <f>MAX(AK47:AV47)</f>
        <v>5.9016394991874801</v>
      </c>
      <c r="AY47" s="60">
        <f>STDEV(AK47:AV47)</f>
        <v>1.9420574484845383</v>
      </c>
    </row>
    <row r="48" spans="1:51" x14ac:dyDescent="0.35">
      <c r="A48" t="s">
        <v>111</v>
      </c>
      <c r="B48" s="14">
        <v>4.9327359087978706E-8</v>
      </c>
      <c r="C48" s="14">
        <v>1.1805756685485534E-4</v>
      </c>
      <c r="D48" s="14">
        <v>5.2485542835829056E-9</v>
      </c>
      <c r="E48" s="14">
        <v>5.7698896914454184E-27</v>
      </c>
      <c r="F48" s="14">
        <v>1.656177842657553E-7</v>
      </c>
      <c r="G48" s="14">
        <v>2.5466431242043581E-3</v>
      </c>
      <c r="H48" s="14">
        <v>3.3375847572234729E-30</v>
      </c>
      <c r="I48" s="56">
        <f>I47*100/I46/100</f>
        <v>0.62637374511620691</v>
      </c>
      <c r="J48" s="14">
        <v>5.8535661436496245E-2</v>
      </c>
      <c r="K48" s="14">
        <v>5.780073515143419E-2</v>
      </c>
      <c r="L48" s="14">
        <v>0.28749847215244118</v>
      </c>
      <c r="N48" s="9"/>
      <c r="O48" s="30"/>
      <c r="P48" s="14"/>
      <c r="Q48" s="14"/>
      <c r="R48" s="14"/>
      <c r="S48" s="14"/>
      <c r="T48" s="14"/>
      <c r="U48" s="14">
        <f>HLOOKUP(U47,J47:L48,2)</f>
        <v>5.780073515143419E-2</v>
      </c>
      <c r="V48" s="61">
        <f>V47*100/V46/100</f>
        <v>0.50736683441612374</v>
      </c>
      <c r="W48" s="15"/>
      <c r="X48" s="15"/>
      <c r="Y48" t="s">
        <v>111</v>
      </c>
      <c r="Z48" s="14">
        <v>1.9616495988890632E-14</v>
      </c>
      <c r="AA48" s="14">
        <v>2.5143910837212845E-20</v>
      </c>
      <c r="AB48" s="14">
        <v>1.0171374142390964E-25</v>
      </c>
      <c r="AC48" s="14">
        <v>5.3109227533512376E-18</v>
      </c>
      <c r="AD48" s="31"/>
      <c r="AE48" s="16"/>
      <c r="AF48" s="16"/>
      <c r="AG48" s="14">
        <f>HLOOKUP(AG47,Z47:AF48,2)</f>
        <v>5.3109227533512376E-18</v>
      </c>
      <c r="AH48" s="56">
        <f>AH47*100/AH46/100</f>
        <v>0.20656145732683573</v>
      </c>
      <c r="AI48" s="31"/>
      <c r="AJ48" s="9" t="s">
        <v>111</v>
      </c>
      <c r="AK48" s="14">
        <v>2.2921104646399303E-2</v>
      </c>
      <c r="AL48" s="14">
        <v>0.96747235878597615</v>
      </c>
      <c r="AM48" s="14">
        <v>3.1438312245471133E-3</v>
      </c>
      <c r="AN48" s="14">
        <v>4.6529095365576818E-2</v>
      </c>
      <c r="AO48" s="14">
        <v>1.3032626153262705E-2</v>
      </c>
      <c r="AP48" s="14">
        <v>0.57734560198036222</v>
      </c>
      <c r="AQ48" s="14">
        <v>1.412693220891096E-3</v>
      </c>
      <c r="AR48" s="14">
        <v>5.8652165387618034E-2</v>
      </c>
      <c r="AS48" s="14">
        <v>0.17021247398507908</v>
      </c>
      <c r="AT48" s="14">
        <v>0.63408078589077621</v>
      </c>
      <c r="AU48" s="14">
        <v>4.975843458402978E-2</v>
      </c>
      <c r="AV48" s="14">
        <v>0.33538143521585428</v>
      </c>
      <c r="AW48" s="15"/>
      <c r="AX48" s="14">
        <v>1.412693220891096E-3</v>
      </c>
      <c r="AY48" s="61">
        <f>AY47*100/AY46/100</f>
        <v>0.89289370347332442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11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124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129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60</v>
      </c>
      <c r="C53">
        <v>59</v>
      </c>
      <c r="D53">
        <v>61</v>
      </c>
      <c r="E53">
        <v>166</v>
      </c>
      <c r="F53">
        <v>71</v>
      </c>
      <c r="G53">
        <v>70</v>
      </c>
      <c r="J53" s="9">
        <v>140</v>
      </c>
      <c r="K53" s="9">
        <v>140</v>
      </c>
      <c r="L53" s="9">
        <v>139</v>
      </c>
      <c r="N53" s="9"/>
      <c r="V53" s="9"/>
      <c r="W53" s="9"/>
      <c r="X53" s="9"/>
      <c r="Y53" s="31" t="s">
        <v>32</v>
      </c>
      <c r="Z53" s="11">
        <v>61</v>
      </c>
      <c r="AA53" s="11">
        <v>167</v>
      </c>
      <c r="AB53" s="11">
        <v>166</v>
      </c>
      <c r="AC53" s="11">
        <v>72</v>
      </c>
      <c r="AD53" s="9"/>
      <c r="AE53" s="9"/>
      <c r="AF53" s="9"/>
      <c r="AH53" s="11"/>
      <c r="AI53" s="11"/>
      <c r="AJ53" s="33" t="s">
        <v>32</v>
      </c>
      <c r="AK53" s="9">
        <v>138</v>
      </c>
      <c r="AL53" s="9">
        <v>140</v>
      </c>
      <c r="AM53" s="9">
        <v>140</v>
      </c>
      <c r="AN53" s="9">
        <v>140</v>
      </c>
      <c r="AO53" s="9">
        <v>139</v>
      </c>
      <c r="AP53" s="9">
        <v>140</v>
      </c>
      <c r="AQ53" s="9">
        <v>140</v>
      </c>
      <c r="AR53" s="9">
        <v>140</v>
      </c>
      <c r="AS53" s="9">
        <v>137</v>
      </c>
      <c r="AT53" s="9">
        <v>139</v>
      </c>
      <c r="AU53" s="9">
        <v>139</v>
      </c>
      <c r="AV53" s="9">
        <v>139</v>
      </c>
      <c r="AW53" s="9"/>
      <c r="AX53" s="9"/>
    </row>
    <row r="54" spans="1:51" ht="15.5" x14ac:dyDescent="0.35">
      <c r="A54" s="30" t="s">
        <v>33</v>
      </c>
      <c r="B54">
        <v>40</v>
      </c>
      <c r="C54">
        <v>41</v>
      </c>
      <c r="D54">
        <v>39</v>
      </c>
      <c r="E54">
        <v>118</v>
      </c>
      <c r="F54">
        <v>52</v>
      </c>
      <c r="G54">
        <v>49</v>
      </c>
      <c r="I54" s="24">
        <f>AVERAGE(B55:G55)</f>
        <v>69.069398714836595</v>
      </c>
      <c r="J54" s="9">
        <v>71</v>
      </c>
      <c r="K54" s="9">
        <v>66</v>
      </c>
      <c r="L54" s="9">
        <v>75</v>
      </c>
      <c r="N54" s="9"/>
      <c r="V54" s="55">
        <f>AVERAGE(J55:S55)</f>
        <v>50.604659129838986</v>
      </c>
      <c r="W54" s="9"/>
      <c r="X54" s="9"/>
      <c r="Y54" s="31" t="s">
        <v>33</v>
      </c>
      <c r="Z54" s="11">
        <v>41</v>
      </c>
      <c r="AA54" s="11">
        <v>122</v>
      </c>
      <c r="AB54" s="11">
        <v>122</v>
      </c>
      <c r="AC54" s="11">
        <v>53</v>
      </c>
      <c r="AD54" s="9"/>
      <c r="AE54" s="9"/>
      <c r="AF54" s="9"/>
      <c r="AH54" s="42">
        <f>AVERAGE(Z55:AF55)</f>
        <v>71.843023496098198</v>
      </c>
      <c r="AI54" s="11"/>
      <c r="AJ54" s="33" t="s">
        <v>33</v>
      </c>
      <c r="AK54" s="9">
        <v>67</v>
      </c>
      <c r="AL54" s="9">
        <v>71</v>
      </c>
      <c r="AM54" s="9">
        <v>71</v>
      </c>
      <c r="AN54" s="9">
        <v>63</v>
      </c>
      <c r="AO54" s="9">
        <v>67</v>
      </c>
      <c r="AP54" s="9">
        <v>74</v>
      </c>
      <c r="AQ54" s="9">
        <v>62</v>
      </c>
      <c r="AR54" s="9">
        <v>64</v>
      </c>
      <c r="AS54" s="9">
        <v>73</v>
      </c>
      <c r="AT54" s="9">
        <v>71</v>
      </c>
      <c r="AU54" s="9">
        <v>78</v>
      </c>
      <c r="AV54" s="9">
        <v>79</v>
      </c>
      <c r="AW54" s="9"/>
      <c r="AX54" s="9"/>
      <c r="AY54" s="55">
        <f>AVERAGE(AK55:AV55)</f>
        <v>50.279277190298359</v>
      </c>
    </row>
    <row r="55" spans="1:51" s="24" customFormat="1" ht="15.5" x14ac:dyDescent="0.35">
      <c r="A55" s="34" t="s">
        <v>34</v>
      </c>
      <c r="B55" s="24">
        <v>66.666666666666671</v>
      </c>
      <c r="C55" s="24">
        <v>69.491525423728817</v>
      </c>
      <c r="D55" s="24">
        <v>63.934426229508198</v>
      </c>
      <c r="E55" s="24">
        <v>71.084337349397586</v>
      </c>
      <c r="F55" s="24">
        <v>73.239436619718305</v>
      </c>
      <c r="G55" s="24">
        <v>70</v>
      </c>
      <c r="H55" s="25">
        <f>MAX(B55:G55)</f>
        <v>73.239436619718305</v>
      </c>
      <c r="I55" s="29">
        <f>STDEV(B55:G55)</f>
        <v>3.3055851905490878</v>
      </c>
      <c r="J55" s="24">
        <v>50.714285714285715</v>
      </c>
      <c r="K55" s="24">
        <v>47.142857142857146</v>
      </c>
      <c r="L55" s="24">
        <v>53.956834532374103</v>
      </c>
      <c r="U55" s="25">
        <f>MAX(J55:S55)</f>
        <v>53.956834532374103</v>
      </c>
      <c r="V55" s="60">
        <f>STDEV(J55:S55)</f>
        <v>3.4083112324471152</v>
      </c>
      <c r="Y55" s="34" t="s">
        <v>34</v>
      </c>
      <c r="Z55" s="24">
        <v>67.213114754098356</v>
      </c>
      <c r="AA55" s="24">
        <v>73.053892215568865</v>
      </c>
      <c r="AB55" s="24">
        <v>73.493975903614455</v>
      </c>
      <c r="AC55" s="24">
        <v>73.611111111111114</v>
      </c>
      <c r="AG55" s="25">
        <f>MAX(Z55:AF55)</f>
        <v>73.611111111111114</v>
      </c>
      <c r="AH55" s="29">
        <f>STDEV(Z55:AF55)</f>
        <v>3.0959132029868495</v>
      </c>
      <c r="AJ55" s="34" t="s">
        <v>34</v>
      </c>
      <c r="AK55" s="24">
        <v>48.550724637681157</v>
      </c>
      <c r="AL55" s="24">
        <v>50.714285714285715</v>
      </c>
      <c r="AM55" s="24">
        <v>50.714285714285715</v>
      </c>
      <c r="AN55" s="24">
        <v>45</v>
      </c>
      <c r="AO55" s="24">
        <v>48.201438848920866</v>
      </c>
      <c r="AP55" s="24">
        <v>52.857142857142854</v>
      </c>
      <c r="AQ55" s="24">
        <v>44.285714285714285</v>
      </c>
      <c r="AR55" s="24">
        <v>45.714285714285715</v>
      </c>
      <c r="AS55" s="24">
        <v>53.284671532846716</v>
      </c>
      <c r="AT55" s="24">
        <v>51.079136690647481</v>
      </c>
      <c r="AU55" s="24">
        <v>56.115107913669064</v>
      </c>
      <c r="AV55" s="24">
        <v>56.834532374100718</v>
      </c>
      <c r="AX55" s="26">
        <f>MAX(AK55:AV55)</f>
        <v>56.834532374100718</v>
      </c>
      <c r="AY55" s="60">
        <f>STDEV(AK55:AV55)</f>
        <v>4.1083322714458905</v>
      </c>
    </row>
    <row r="56" spans="1:51" x14ac:dyDescent="0.35">
      <c r="A56" t="s">
        <v>119</v>
      </c>
      <c r="B56" s="52" t="str">
        <f t="shared" ref="B56:G56" si="0">IF(B55&lt;(50+(1.654*50)/SQRT(B53)),"n.s.","")</f>
        <v/>
      </c>
      <c r="C56" s="52" t="str">
        <f t="shared" si="0"/>
        <v/>
      </c>
      <c r="D56" s="52" t="str">
        <f t="shared" si="0"/>
        <v/>
      </c>
      <c r="E56" s="52" t="str">
        <f t="shared" si="0"/>
        <v/>
      </c>
      <c r="F56" s="52" t="str">
        <f t="shared" si="0"/>
        <v/>
      </c>
      <c r="G56" s="52" t="str">
        <f t="shared" si="0"/>
        <v/>
      </c>
      <c r="H56" s="14" t="str">
        <f>HLOOKUP(H55,B55:G56,2)</f>
        <v/>
      </c>
      <c r="I56" s="56">
        <f>I55*100/I54/100</f>
        <v>4.7858896299310408E-2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6.7351727905176378E-2</v>
      </c>
      <c r="Y56" t="s">
        <v>119</v>
      </c>
      <c r="Z56" s="52" t="str">
        <f>IF(Z55&lt;(50+(1.654*50)/SQRT(Z53)),"n.s.","")</f>
        <v/>
      </c>
      <c r="AA56" s="52" t="str">
        <f>IF(AA55&lt;(50+(1.654*50)/SQRT(AA53)),"n.s.","")</f>
        <v/>
      </c>
      <c r="AB56" s="52" t="str">
        <f>IF(AB55&lt;(50+(1.654*50)/SQRT(AB53)),"n.s.","")</f>
        <v/>
      </c>
      <c r="AC56" s="52" t="str">
        <f>IF(AC55&lt;(50+(1.654*50)/SQRT(AC53)),"n.s.","")</f>
        <v/>
      </c>
      <c r="AG56" s="14" t="str">
        <f>HLOOKUP(AG55,Z55:AF56,2)</f>
        <v/>
      </c>
      <c r="AH56" s="56">
        <f>AH55*100/AH54/100</f>
        <v>4.3092746551166357E-2</v>
      </c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125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X56" s="14" t="str">
        <f>HLOOKUP(AX55,AK55:AV56,2)</f>
        <v>n.s.</v>
      </c>
      <c r="AY56" s="61">
        <f>AY55*100/AY54/100</f>
        <v>8.1710249252322467E-2</v>
      </c>
    </row>
    <row r="57" spans="1:51" ht="15.5" x14ac:dyDescent="0.35">
      <c r="J57" s="24">
        <v>49.285714285714285</v>
      </c>
      <c r="K57" s="24">
        <v>52.857142857142854</v>
      </c>
      <c r="L57" s="24">
        <v>46.043165467625897</v>
      </c>
      <c r="N57" s="9"/>
      <c r="U57" s="47">
        <f>MAX(J57:S57)</f>
        <v>52.857142857142854</v>
      </c>
      <c r="V57" s="57">
        <f>AVERAGE(J57:S57)</f>
        <v>49.395340870161014</v>
      </c>
      <c r="AJ57" s="34" t="s">
        <v>127</v>
      </c>
      <c r="AK57" s="24">
        <v>51.449275362318843</v>
      </c>
      <c r="AL57" s="24">
        <v>49.285714285714285</v>
      </c>
      <c r="AM57" s="24">
        <v>49.285714285714285</v>
      </c>
      <c r="AN57" s="24">
        <v>55</v>
      </c>
      <c r="AO57" s="24">
        <v>51.798561151079134</v>
      </c>
      <c r="AP57" s="24">
        <v>47.142857142857146</v>
      </c>
      <c r="AQ57" s="24">
        <v>55.714285714285715</v>
      </c>
      <c r="AR57" s="24">
        <v>54.285714285714285</v>
      </c>
      <c r="AS57" s="24">
        <v>46.715328467153284</v>
      </c>
      <c r="AT57" s="24">
        <v>48.920863309352519</v>
      </c>
      <c r="AU57" s="24">
        <v>43.884892086330936</v>
      </c>
      <c r="AV57" s="24">
        <v>43.165467625899282</v>
      </c>
      <c r="AX57" s="47">
        <f>MAX(AK57:AV57)</f>
        <v>55.714285714285715</v>
      </c>
      <c r="AY57" s="57">
        <f>AVERAGE(AK57:AV57)</f>
        <v>49.720722809701648</v>
      </c>
    </row>
    <row r="58" spans="1:51" x14ac:dyDescent="0.35">
      <c r="J58" t="s">
        <v>125</v>
      </c>
      <c r="K58" t="s">
        <v>125</v>
      </c>
      <c r="L58" t="s">
        <v>125</v>
      </c>
      <c r="N58" s="9"/>
      <c r="U58" s="48" t="str">
        <f>HLOOKUP(U57,J57:L58,2)</f>
        <v>n.s.</v>
      </c>
      <c r="V58" s="65">
        <f>STDEV(J57:S57)</f>
        <v>3.4083112324471152</v>
      </c>
      <c r="AJ58" s="11"/>
      <c r="AK58" t="s">
        <v>125</v>
      </c>
      <c r="AL58" t="s">
        <v>125</v>
      </c>
      <c r="AM58" t="s">
        <v>125</v>
      </c>
      <c r="AN58" t="s">
        <v>125</v>
      </c>
      <c r="AO58" t="s">
        <v>125</v>
      </c>
      <c r="AP58" t="s">
        <v>125</v>
      </c>
      <c r="AQ58" t="s">
        <v>125</v>
      </c>
      <c r="AR58" t="s">
        <v>125</v>
      </c>
      <c r="AS58" t="s">
        <v>125</v>
      </c>
      <c r="AT58" t="s">
        <v>125</v>
      </c>
      <c r="AU58" t="s">
        <v>125</v>
      </c>
      <c r="AV58" t="s">
        <v>125</v>
      </c>
      <c r="AX58" s="48" t="str">
        <f>HLOOKUP(AX57,AK57:AV58,2)</f>
        <v>n.s.</v>
      </c>
      <c r="AY58" s="65">
        <f>STDEV(AK57:AV57)</f>
        <v>4.1083322714458896</v>
      </c>
    </row>
    <row r="59" spans="1:51" x14ac:dyDescent="0.35">
      <c r="U59" s="49"/>
      <c r="V59" s="66">
        <f>V58*100/V57/100</f>
        <v>6.9000662256913883E-2</v>
      </c>
      <c r="AX59" s="49"/>
      <c r="AY59" s="66">
        <f>AY58*100/AY57/100</f>
        <v>8.2628168684713094E-2</v>
      </c>
    </row>
    <row r="60" spans="1:51" x14ac:dyDescent="0.35">
      <c r="A60" t="s">
        <v>40</v>
      </c>
      <c r="B60" t="s">
        <v>56</v>
      </c>
      <c r="D60" t="s">
        <v>102</v>
      </c>
      <c r="AX60" s="9"/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14">
        <v>0.12829877144877322</v>
      </c>
      <c r="C64" s="14">
        <v>0.2699469883182774</v>
      </c>
      <c r="D64" s="14"/>
      <c r="E64" s="14">
        <v>0.8265795027214663</v>
      </c>
      <c r="F64" s="14"/>
      <c r="G64" s="14"/>
      <c r="H64" s="14">
        <f>MAX(B64:G64)</f>
        <v>0.8265795027214663</v>
      </c>
      <c r="J64" s="15">
        <v>-4.5284839468190613E-3</v>
      </c>
      <c r="K64" s="15">
        <v>0.14248342219125007</v>
      </c>
      <c r="L64" s="15">
        <v>-0.18470307164012767</v>
      </c>
      <c r="O64" s="10"/>
      <c r="V64" s="9"/>
      <c r="W64" s="9"/>
      <c r="X64" s="9"/>
      <c r="Y64" s="11" t="s">
        <v>19</v>
      </c>
      <c r="Z64" s="16">
        <v>0.20504239451226897</v>
      </c>
      <c r="AA64" s="16">
        <v>0.72634923360251147</v>
      </c>
      <c r="AB64" s="16">
        <v>0.82606463409719755</v>
      </c>
      <c r="AC64" s="16"/>
      <c r="AD64" s="11"/>
      <c r="AE64" s="11"/>
      <c r="AF64" s="11"/>
      <c r="AG64" s="14">
        <f>MAX(AA64:AF64)</f>
        <v>0.82606463409719755</v>
      </c>
      <c r="AH64" s="11"/>
      <c r="AI64" s="11"/>
      <c r="AJ64" s="9" t="s">
        <v>19</v>
      </c>
      <c r="AK64" s="15">
        <v>-4.7086185473470411E-2</v>
      </c>
      <c r="AL64" s="15">
        <v>-8.4945406404892902E-3</v>
      </c>
      <c r="AM64" s="15">
        <v>8.5099163962926425E-2</v>
      </c>
      <c r="AN64" s="15">
        <v>-4.5284839468190613E-3</v>
      </c>
      <c r="AO64" s="15">
        <v>0.13836523823759997</v>
      </c>
      <c r="AP64" s="15">
        <v>0.10173458503840091</v>
      </c>
      <c r="AQ64" s="15">
        <v>0.18629763363017113</v>
      </c>
      <c r="AR64" s="15">
        <v>0.14248342219125007</v>
      </c>
      <c r="AS64" s="15">
        <v>-0.21437925500555974</v>
      </c>
      <c r="AT64" s="15">
        <v>-0.21426278202485358</v>
      </c>
      <c r="AU64" s="15">
        <v>-8.4659735800520275E-2</v>
      </c>
      <c r="AV64" s="15">
        <v>-0.18470307164012767</v>
      </c>
      <c r="AW64" s="9"/>
      <c r="AX64" s="9"/>
    </row>
    <row r="65" spans="1:51" s="17" customFormat="1" ht="15.5" x14ac:dyDescent="0.35">
      <c r="A65" s="17" t="s">
        <v>20</v>
      </c>
      <c r="B65" s="18">
        <v>1.6460574755264547E-2</v>
      </c>
      <c r="C65" s="18">
        <v>7.287137650210819E-2</v>
      </c>
      <c r="D65" s="18"/>
      <c r="E65" s="18">
        <v>0.68323367431926652</v>
      </c>
      <c r="F65" s="18"/>
      <c r="G65" s="18"/>
      <c r="I65" s="24">
        <f>AVERAGE(B66:G66)</f>
        <v>25.752187519221309</v>
      </c>
      <c r="J65" s="19">
        <v>2.0507166856597944E-5</v>
      </c>
      <c r="K65" s="19">
        <v>2.0301525599330014E-2</v>
      </c>
      <c r="L65" s="19">
        <v>3.4115224673298132E-2</v>
      </c>
      <c r="O65" s="20"/>
      <c r="V65" s="55">
        <f>AVERAGE(J66:S66)</f>
        <v>1.814575247982825</v>
      </c>
      <c r="W65" s="21"/>
      <c r="X65" s="21"/>
      <c r="Y65" s="22" t="s">
        <v>20</v>
      </c>
      <c r="Z65" s="23">
        <v>4.2042383547324945E-2</v>
      </c>
      <c r="AA65" s="23">
        <v>0.52758320915495582</v>
      </c>
      <c r="AB65" s="23">
        <v>0.68238277970613692</v>
      </c>
      <c r="AC65" s="23"/>
      <c r="AD65" s="22"/>
      <c r="AE65" s="22"/>
      <c r="AF65" s="22"/>
      <c r="AH65" s="42">
        <f>AVERAGE(Z66:AF66)</f>
        <v>41.733612413613919</v>
      </c>
      <c r="AI65" s="22"/>
      <c r="AJ65" s="21" t="s">
        <v>20</v>
      </c>
      <c r="AK65" s="19">
        <v>2.2171088624420559E-3</v>
      </c>
      <c r="AL65" s="19">
        <v>7.2157220692924202E-5</v>
      </c>
      <c r="AM65" s="19">
        <v>7.2418677071890356E-3</v>
      </c>
      <c r="AN65" s="19">
        <v>2.0507166856597944E-5</v>
      </c>
      <c r="AO65" s="19">
        <v>1.9144939152547797E-2</v>
      </c>
      <c r="AP65" s="19">
        <v>1.0349925792935626E-2</v>
      </c>
      <c r="AQ65" s="19">
        <v>3.4706808296201472E-2</v>
      </c>
      <c r="AR65" s="19">
        <v>2.0301525599330014E-2</v>
      </c>
      <c r="AS65" s="19">
        <v>4.5958464976738812E-2</v>
      </c>
      <c r="AT65" s="19">
        <v>4.5908539761029918E-2</v>
      </c>
      <c r="AU65" s="19">
        <v>7.1672708658138944E-3</v>
      </c>
      <c r="AV65" s="19">
        <v>3.4115224673298132E-2</v>
      </c>
      <c r="AW65" s="21"/>
      <c r="AX65" s="21"/>
      <c r="AY65" s="55">
        <f>AVERAGE(AK66:AV66)</f>
        <v>1.8933695006256359</v>
      </c>
    </row>
    <row r="66" spans="1:51" s="25" customFormat="1" ht="15.5" x14ac:dyDescent="0.35">
      <c r="A66" s="24" t="s">
        <v>21</v>
      </c>
      <c r="B66" s="24">
        <v>1.6460574755264548</v>
      </c>
      <c r="C66" s="24">
        <v>7.2871376502108189</v>
      </c>
      <c r="D66" s="24"/>
      <c r="E66" s="24">
        <v>68.323367431926656</v>
      </c>
      <c r="F66" s="24"/>
      <c r="G66" s="24"/>
      <c r="H66" s="25">
        <f>MAX(B66:G66)</f>
        <v>68.323367431926656</v>
      </c>
      <c r="I66" s="29">
        <f>STDEV(B66:G66)</f>
        <v>36.975457613858545</v>
      </c>
      <c r="J66" s="24">
        <v>2.0507166856597943E-3</v>
      </c>
      <c r="K66" s="24">
        <v>2.0301525599330015</v>
      </c>
      <c r="L66" s="24">
        <v>3.4115224673298132</v>
      </c>
      <c r="N66" s="26"/>
      <c r="O66" s="27"/>
      <c r="U66" s="25">
        <f>MAX(J66:S66)</f>
        <v>3.4115224673298132</v>
      </c>
      <c r="V66" s="60">
        <f>STDEV(J66:S66)</f>
        <v>1.7149284497263653</v>
      </c>
      <c r="W66" s="26"/>
      <c r="X66" s="26"/>
      <c r="Y66" s="25" t="s">
        <v>21</v>
      </c>
      <c r="Z66" s="24">
        <v>4.2042383547324942</v>
      </c>
      <c r="AA66" s="24">
        <v>52.758320915495581</v>
      </c>
      <c r="AB66" s="24">
        <v>68.238277970613694</v>
      </c>
      <c r="AC66" s="24"/>
      <c r="AD66" s="28"/>
      <c r="AE66" s="29"/>
      <c r="AF66" s="29"/>
      <c r="AG66" s="25">
        <f>MAX(Z66:AF66)</f>
        <v>68.238277970613694</v>
      </c>
      <c r="AH66" s="29">
        <f>STDEV(Z66:AF66)</f>
        <v>33.41029340705731</v>
      </c>
      <c r="AI66" s="29"/>
      <c r="AJ66" s="26" t="s">
        <v>21</v>
      </c>
      <c r="AK66" s="24">
        <v>0.2217108862442056</v>
      </c>
      <c r="AL66" s="24">
        <v>7.2157220692924198E-3</v>
      </c>
      <c r="AM66" s="24">
        <v>0.72418677071890358</v>
      </c>
      <c r="AN66" s="24">
        <v>2.0507166856597943E-3</v>
      </c>
      <c r="AO66" s="24">
        <v>1.9144939152547797</v>
      </c>
      <c r="AP66" s="24">
        <v>1.0349925792935626</v>
      </c>
      <c r="AQ66" s="24">
        <v>3.470680829620147</v>
      </c>
      <c r="AR66" s="24">
        <v>2.0301525599330015</v>
      </c>
      <c r="AS66" s="24">
        <v>4.5958464976738815</v>
      </c>
      <c r="AT66" s="24">
        <v>4.5908539761029914</v>
      </c>
      <c r="AU66" s="24">
        <v>0.71672708658138939</v>
      </c>
      <c r="AV66" s="24">
        <v>3.4115224673298132</v>
      </c>
      <c r="AW66" s="26"/>
      <c r="AX66" s="26">
        <f>MAX(AK66:AV66)</f>
        <v>4.5958464976738815</v>
      </c>
      <c r="AY66" s="60">
        <f>STDEV(AK66:AV66)</f>
        <v>1.7270324423838093</v>
      </c>
    </row>
    <row r="67" spans="1:51" x14ac:dyDescent="0.35">
      <c r="A67" t="s">
        <v>111</v>
      </c>
      <c r="B67" s="14">
        <v>0.35056176308074938</v>
      </c>
      <c r="C67" s="14">
        <v>4.6242892918260996E-2</v>
      </c>
      <c r="D67" s="14"/>
      <c r="E67" s="14">
        <v>7.6995087604039187E-15</v>
      </c>
      <c r="F67" s="14"/>
      <c r="G67" s="14"/>
      <c r="H67" s="14">
        <f>HLOOKUP(H66,B66:G67,2)</f>
        <v>7.6995087604039187E-15</v>
      </c>
      <c r="I67" s="56">
        <f>I66*100/I65/100</f>
        <v>1.4358181255965241</v>
      </c>
      <c r="J67" s="14">
        <v>0.97098745896444694</v>
      </c>
      <c r="K67" s="14">
        <v>0.25005788818843316</v>
      </c>
      <c r="L67" s="14">
        <v>0.13763081696689761</v>
      </c>
      <c r="N67" s="9"/>
      <c r="O67" s="30"/>
      <c r="P67" s="14"/>
      <c r="Q67" s="14"/>
      <c r="R67" s="14"/>
      <c r="S67" s="14"/>
      <c r="T67" s="14"/>
      <c r="U67" s="14">
        <f>HLOOKUP(U66,J66:L67,2)</f>
        <v>0.13763081696689761</v>
      </c>
      <c r="V67" s="61">
        <f>V66*100/V65/100</f>
        <v>0.94508533147510287</v>
      </c>
      <c r="W67" s="15"/>
      <c r="X67" s="15"/>
      <c r="Y67" t="s">
        <v>111</v>
      </c>
      <c r="Z67" s="14">
        <v>0.12953274053710045</v>
      </c>
      <c r="AA67" s="14">
        <v>3.4627074721405944E-10</v>
      </c>
      <c r="AB67" s="14">
        <v>4.6194188175693924E-15</v>
      </c>
      <c r="AC67" s="14"/>
      <c r="AD67" s="31"/>
      <c r="AE67" s="16"/>
      <c r="AF67" s="16"/>
      <c r="AG67" s="14">
        <f>HLOOKUP(AG66,Z66:AF67,2)</f>
        <v>4.6194188175693924E-15</v>
      </c>
      <c r="AH67" s="56">
        <f>AH66*100/AH65/100</f>
        <v>0.8005607824200367</v>
      </c>
      <c r="AI67" s="31"/>
      <c r="AJ67" s="9" t="s">
        <v>111</v>
      </c>
      <c r="AK67" s="14">
        <v>0.73039157056743176</v>
      </c>
      <c r="AL67" s="14">
        <v>0.95092015885799186</v>
      </c>
      <c r="AM67" s="14">
        <v>0.53289460535432887</v>
      </c>
      <c r="AN67" s="14">
        <v>0.97357578559248392</v>
      </c>
      <c r="AO67" s="14">
        <v>0.31372778676090629</v>
      </c>
      <c r="AP67" s="14">
        <v>0.46416669973259217</v>
      </c>
      <c r="AQ67" s="14">
        <v>0.17324765664902822</v>
      </c>
      <c r="AR67" s="14">
        <v>0.29940013301722274</v>
      </c>
      <c r="AS67" s="14">
        <v>0.11260510031219478</v>
      </c>
      <c r="AT67" s="14">
        <v>0.11622410634633194</v>
      </c>
      <c r="AU67" s="14">
        <v>0.53501965345417257</v>
      </c>
      <c r="AV67" s="14">
        <v>0.17295346235033282</v>
      </c>
      <c r="AW67" s="15"/>
      <c r="AX67" s="14">
        <f>HLOOKUP(AX66,AK66:AV67,2)</f>
        <v>0.11260510031219478</v>
      </c>
      <c r="AY67" s="61">
        <f>AY66*100/AY65/100</f>
        <v>0.91214759813820645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124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129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42</v>
      </c>
      <c r="C72">
        <v>43</v>
      </c>
      <c r="E72">
        <v>53</v>
      </c>
      <c r="J72" s="9">
        <v>55</v>
      </c>
      <c r="K72" s="9">
        <v>54</v>
      </c>
      <c r="L72" s="9">
        <v>55</v>
      </c>
      <c r="N72" s="9"/>
      <c r="V72" s="9"/>
      <c r="W72" s="9"/>
      <c r="X72" s="9"/>
      <c r="Y72" s="31" t="s">
        <v>32</v>
      </c>
      <c r="Z72" s="11">
        <v>43</v>
      </c>
      <c r="AA72" s="11">
        <v>53</v>
      </c>
      <c r="AB72" s="11">
        <v>54</v>
      </c>
      <c r="AC72" s="11"/>
      <c r="AD72" s="9"/>
      <c r="AE72" s="9"/>
      <c r="AF72" s="9"/>
      <c r="AH72" s="11"/>
      <c r="AI72" s="11"/>
      <c r="AJ72" s="33" t="s">
        <v>32</v>
      </c>
      <c r="AK72" s="9">
        <v>55</v>
      </c>
      <c r="AL72" s="9">
        <v>54</v>
      </c>
      <c r="AM72" s="9">
        <v>55</v>
      </c>
      <c r="AN72" s="9">
        <v>55</v>
      </c>
      <c r="AO72" s="9">
        <v>54</v>
      </c>
      <c r="AP72" s="9">
        <v>53</v>
      </c>
      <c r="AQ72" s="9">
        <v>54</v>
      </c>
      <c r="AR72" s="9">
        <v>54</v>
      </c>
      <c r="AS72" s="9">
        <v>55</v>
      </c>
      <c r="AT72" s="9">
        <v>54</v>
      </c>
      <c r="AU72" s="9">
        <v>55</v>
      </c>
      <c r="AV72" s="9">
        <v>55</v>
      </c>
      <c r="AW72" s="9"/>
      <c r="AX72" s="9"/>
    </row>
    <row r="73" spans="1:51" ht="15.5" x14ac:dyDescent="0.35">
      <c r="A73" s="30" t="s">
        <v>33</v>
      </c>
      <c r="B73">
        <v>26</v>
      </c>
      <c r="C73">
        <v>28</v>
      </c>
      <c r="E73">
        <v>41</v>
      </c>
      <c r="I73" s="24">
        <f>AVERAGE(B74:G74)</f>
        <v>68.126510513522362</v>
      </c>
      <c r="J73" s="9">
        <v>32</v>
      </c>
      <c r="K73" s="9">
        <v>34</v>
      </c>
      <c r="L73" s="9">
        <v>28</v>
      </c>
      <c r="N73" s="9"/>
      <c r="V73" s="55">
        <f>AVERAGE(J74:S74)</f>
        <v>57.351290684624018</v>
      </c>
      <c r="W73" s="9"/>
      <c r="X73" s="9"/>
      <c r="Y73" s="31" t="s">
        <v>33</v>
      </c>
      <c r="Z73" s="11">
        <v>28</v>
      </c>
      <c r="AA73" s="11">
        <v>41</v>
      </c>
      <c r="AB73" s="11">
        <v>39</v>
      </c>
      <c r="AC73" s="11"/>
      <c r="AD73" s="9"/>
      <c r="AE73" s="9"/>
      <c r="AF73" s="9"/>
      <c r="AH73" s="42">
        <f>AVERAGE(Z74:AF74)</f>
        <v>71.565663952675791</v>
      </c>
      <c r="AI73" s="11"/>
      <c r="AJ73" s="33" t="s">
        <v>33</v>
      </c>
      <c r="AK73" s="9">
        <v>30</v>
      </c>
      <c r="AL73" s="9">
        <v>33</v>
      </c>
      <c r="AM73" s="9">
        <v>29</v>
      </c>
      <c r="AN73" s="9">
        <v>32</v>
      </c>
      <c r="AO73" s="9">
        <v>34</v>
      </c>
      <c r="AP73" s="9">
        <v>31</v>
      </c>
      <c r="AQ73" s="9">
        <v>32</v>
      </c>
      <c r="AR73" s="9">
        <v>34</v>
      </c>
      <c r="AS73" s="9">
        <v>24</v>
      </c>
      <c r="AT73" s="9">
        <v>26</v>
      </c>
      <c r="AU73" s="9">
        <v>27</v>
      </c>
      <c r="AV73" s="9">
        <v>28</v>
      </c>
      <c r="AW73" s="9"/>
      <c r="AX73" s="9"/>
      <c r="AY73" s="55">
        <f>AVERAGE(AK74:AV74)</f>
        <v>55.168826631090781</v>
      </c>
    </row>
    <row r="74" spans="1:51" s="24" customFormat="1" ht="15.5" x14ac:dyDescent="0.35">
      <c r="A74" s="34" t="s">
        <v>34</v>
      </c>
      <c r="B74" s="24">
        <v>61.904761904761905</v>
      </c>
      <c r="C74" s="24">
        <v>65.116279069767444</v>
      </c>
      <c r="E74" s="24">
        <v>77.35849056603773</v>
      </c>
      <c r="H74" s="25">
        <f>MAX(B74:G74)</f>
        <v>77.35849056603773</v>
      </c>
      <c r="I74" s="29">
        <f>STDEV(B74:G74)</f>
        <v>8.1547870844561352</v>
      </c>
      <c r="J74" s="24">
        <v>58.18181818181818</v>
      </c>
      <c r="K74" s="24">
        <v>62.962962962962962</v>
      </c>
      <c r="L74" s="24">
        <v>50.909090909090907</v>
      </c>
      <c r="U74" s="25">
        <f>MAX(J74:S74)</f>
        <v>62.962962962962962</v>
      </c>
      <c r="V74" s="60">
        <f>STDEV(J74:S74)</f>
        <v>6.069702613429766</v>
      </c>
      <c r="Y74" s="34" t="s">
        <v>34</v>
      </c>
      <c r="Z74" s="24">
        <v>65.116279069767444</v>
      </c>
      <c r="AA74" s="24">
        <v>77.35849056603773</v>
      </c>
      <c r="AB74" s="24">
        <v>72.222222222222229</v>
      </c>
      <c r="AG74" s="25">
        <f>MAX(Z74:AF74)</f>
        <v>77.35849056603773</v>
      </c>
      <c r="AH74" s="29">
        <f>STDEV(Z74:AF74)</f>
        <v>6.147457779508164</v>
      </c>
      <c r="AJ74" s="34" t="s">
        <v>34</v>
      </c>
      <c r="AK74" s="24">
        <v>54.545454545454547</v>
      </c>
      <c r="AL74" s="24">
        <v>61.111111111111114</v>
      </c>
      <c r="AM74" s="24">
        <v>52.727272727272727</v>
      </c>
      <c r="AN74" s="24">
        <v>58.18181818181818</v>
      </c>
      <c r="AO74" s="24">
        <v>62.962962962962962</v>
      </c>
      <c r="AP74" s="24">
        <v>58.490566037735846</v>
      </c>
      <c r="AQ74" s="24">
        <v>59.25925925925926</v>
      </c>
      <c r="AR74" s="24">
        <v>62.962962962962962</v>
      </c>
      <c r="AS74" s="24">
        <v>43.636363636363633</v>
      </c>
      <c r="AT74" s="24">
        <v>48.148148148148145</v>
      </c>
      <c r="AU74" s="24">
        <v>49.090909090909093</v>
      </c>
      <c r="AV74" s="24">
        <v>50.909090909090907</v>
      </c>
      <c r="AX74" s="26">
        <f>MAX(AK74:AV74)</f>
        <v>62.962962962962962</v>
      </c>
      <c r="AY74" s="60">
        <f>STDEV(AK74:AV74)</f>
        <v>6.3056642240539329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/>
      </c>
      <c r="D75" s="52"/>
      <c r="E75" s="52" t="str">
        <f>IF(E74&lt;(50+(1.654*50)/SQRT(E72)),"n.s.","")</f>
        <v/>
      </c>
      <c r="H75" s="14" t="str">
        <f>HLOOKUP(H74,B74:G75,2)</f>
        <v/>
      </c>
      <c r="I75" s="56">
        <f>I74*100/I73/100</f>
        <v>0.1197006425690554</v>
      </c>
      <c r="J75" s="52" t="s">
        <v>125</v>
      </c>
      <c r="K75" s="52" t="s">
        <v>126</v>
      </c>
      <c r="L75" s="52" t="s">
        <v>125</v>
      </c>
      <c r="N75" s="9"/>
      <c r="U75" s="14" t="str">
        <f>HLOOKUP(U74,J74:L75,2)</f>
        <v/>
      </c>
      <c r="V75" s="61">
        <f>V74*100/V73/100</f>
        <v>0.10583375789757186</v>
      </c>
      <c r="Y75" t="s">
        <v>119</v>
      </c>
      <c r="Z75" s="52" t="str">
        <f>IF(Z74&lt;(50+(1.654*50)/SQRT(Z72)),"n.s.","")</f>
        <v/>
      </c>
      <c r="AA75" s="52" t="str">
        <f>IF(AA74&lt;(50+(1.654*50)/SQRT(AA72)),"n.s.","")</f>
        <v/>
      </c>
      <c r="AB75" s="52" t="str">
        <f>IF(AB74&lt;(50+(1.654*50)/SQRT(AB72)),"n.s.","")</f>
        <v/>
      </c>
      <c r="AG75" s="14" t="str">
        <f>HLOOKUP(AG74,Z74:AF75,2)</f>
        <v/>
      </c>
      <c r="AH75" s="56">
        <f>AH74*100/AH73/100</f>
        <v>8.5899542322045566E-2</v>
      </c>
      <c r="AJ75" s="11"/>
      <c r="AK75" s="52" t="s">
        <v>125</v>
      </c>
      <c r="AL75" s="52" t="s">
        <v>125</v>
      </c>
      <c r="AM75" s="52" t="s">
        <v>125</v>
      </c>
      <c r="AN75" s="52" t="s">
        <v>125</v>
      </c>
      <c r="AO75" s="52" t="s">
        <v>126</v>
      </c>
      <c r="AP75" s="52" t="s">
        <v>125</v>
      </c>
      <c r="AQ75" s="52" t="s">
        <v>125</v>
      </c>
      <c r="AR75" s="52" t="s">
        <v>126</v>
      </c>
      <c r="AS75" s="52" t="s">
        <v>125</v>
      </c>
      <c r="AT75" s="52" t="s">
        <v>125</v>
      </c>
      <c r="AU75" s="52" t="s">
        <v>125</v>
      </c>
      <c r="AV75" s="52" t="s">
        <v>125</v>
      </c>
      <c r="AX75" s="14"/>
      <c r="AY75" s="61">
        <f>AY74*100/AY73/100</f>
        <v>0.11429759538333795</v>
      </c>
    </row>
    <row r="76" spans="1:51" ht="15.5" x14ac:dyDescent="0.35">
      <c r="J76" s="24">
        <v>41.81818181818182</v>
      </c>
      <c r="K76" s="24">
        <v>37.037037037037038</v>
      </c>
      <c r="L76" s="24">
        <v>49.090909090909093</v>
      </c>
      <c r="N76" s="9"/>
      <c r="U76" s="47">
        <f>MAX(J76:S76)</f>
        <v>49.090909090909093</v>
      </c>
      <c r="V76" s="57">
        <f>AVERAGE(J76:S76)</f>
        <v>42.648709315375982</v>
      </c>
      <c r="AJ76" s="34" t="s">
        <v>127</v>
      </c>
      <c r="AK76" s="24">
        <v>45.454545454545453</v>
      </c>
      <c r="AL76" s="24">
        <v>38.888888888888886</v>
      </c>
      <c r="AM76" s="24">
        <v>47.272727272727273</v>
      </c>
      <c r="AN76" s="24">
        <v>41.81818181818182</v>
      </c>
      <c r="AO76" s="24">
        <v>37.037037037037038</v>
      </c>
      <c r="AP76" s="24">
        <v>41.509433962264154</v>
      </c>
      <c r="AQ76" s="24">
        <v>40.74074074074074</v>
      </c>
      <c r="AR76" s="24">
        <v>37.037037037037038</v>
      </c>
      <c r="AS76" s="24">
        <v>56.363636363636367</v>
      </c>
      <c r="AT76" s="24">
        <v>51.851851851851855</v>
      </c>
      <c r="AU76" s="24">
        <v>50.909090909090907</v>
      </c>
      <c r="AV76" s="24">
        <v>49.090909090909093</v>
      </c>
      <c r="AX76" s="47">
        <f>MAX(AK76:AV76)</f>
        <v>56.363636363636367</v>
      </c>
      <c r="AY76" s="57">
        <f>AVERAGE(AK76:AV76)</f>
        <v>44.831173368909219</v>
      </c>
    </row>
    <row r="77" spans="1:51" x14ac:dyDescent="0.35">
      <c r="J77" t="s">
        <v>125</v>
      </c>
      <c r="K77" t="s">
        <v>125</v>
      </c>
      <c r="L77" t="s">
        <v>125</v>
      </c>
      <c r="N77" s="9"/>
      <c r="U77" s="48" t="str">
        <f>HLOOKUP(U76,J76:L77,2)</f>
        <v>n.s.</v>
      </c>
      <c r="V77" s="65">
        <f>STDEV(J76:S76)</f>
        <v>6.0697026134298007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125</v>
      </c>
      <c r="AT77" t="s">
        <v>125</v>
      </c>
      <c r="AU77" t="s">
        <v>125</v>
      </c>
      <c r="AV77" t="s">
        <v>125</v>
      </c>
      <c r="AX77" s="48" t="str">
        <f>HLOOKUP(AX76,AK76:AV77,2)</f>
        <v>n.s.</v>
      </c>
      <c r="AY77" s="65">
        <f>STDEV(AK76:AV76)</f>
        <v>6.3056642240538539</v>
      </c>
    </row>
    <row r="78" spans="1:51" x14ac:dyDescent="0.35">
      <c r="U78" s="49"/>
      <c r="V78" s="66">
        <f>V77*100/V76/100</f>
        <v>0.14231855338331453</v>
      </c>
      <c r="AJ78" s="11"/>
      <c r="AK78" s="11"/>
      <c r="AL78" s="11"/>
      <c r="AM78" s="11"/>
      <c r="AN78" s="9"/>
      <c r="AO78" s="9"/>
      <c r="AP78" s="9"/>
      <c r="AQ78" s="9"/>
      <c r="AR78" s="9"/>
      <c r="AS78" s="9"/>
      <c r="AT78" s="9"/>
      <c r="AU78" s="9"/>
      <c r="AV78" s="9"/>
      <c r="AX78" s="49"/>
      <c r="AY78" s="66">
        <f>AY77*100/AY76/100</f>
        <v>0.14065356202402865</v>
      </c>
    </row>
    <row r="79" spans="1:51" x14ac:dyDescent="0.35">
      <c r="V79" s="9"/>
      <c r="AX79" s="9"/>
    </row>
  </sheetData>
  <conditionalFormatting sqref="A9:G9 A17:G17 W17:AF17 W9:AF9 AZ9:XFD9 AZ17:XFD17 T17 T9 AI9 AI17 AW17 AW9">
    <cfRule type="dataBar" priority="5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{C13881D8-FC1D-4ACC-8C39-4FA79646FCB4}</x14:id>
        </ext>
      </extLst>
    </cfRule>
  </conditionalFormatting>
  <conditionalFormatting sqref="A28:G28 A36:G36 W36:AF36 W28:AF28 AZ28:XFD28 AZ36:XFD36 T36 T28 AI28 AI36 AW36 AW28">
    <cfRule type="dataBar" priority="5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{E066A567-8996-42FD-8F73-E665E604C0FA}</x14:id>
        </ext>
      </extLst>
    </cfRule>
  </conditionalFormatting>
  <conditionalFormatting sqref="A47:G47 A55:G55 W55:AF55 W47:AF47 AZ47:XFD47 AZ55:XFD55 R55:T55 R47:T47 AI47 AI55 AW55 AW47">
    <cfRule type="dataBar" priority="5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{1E299BF5-3E86-4AB6-BEA4-E32EDA0E258D}</x14:id>
        </ext>
      </extLst>
    </cfRule>
  </conditionalFormatting>
  <conditionalFormatting sqref="A66:G66 A74:G74 W74:AF74 W66:AF66 AZ66:XFD66 AZ74:XFD74 R74:T74 R66:T66 AI66 AI74 AW74 AW66">
    <cfRule type="dataBar" priority="5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{48042122-2577-4E36-84A0-2111289C36A5}</x14:id>
        </ext>
      </extLst>
    </cfRule>
  </conditionalFormatting>
  <conditionalFormatting sqref="AG17">
    <cfRule type="dataBar" priority="4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{53C430EC-278E-4E60-9C11-60E02B47188C}</x14:id>
        </ext>
      </extLst>
    </cfRule>
  </conditionalFormatting>
  <conditionalFormatting sqref="AG9">
    <cfRule type="dataBar" priority="4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{B66E687F-D874-4892-B1C3-253EE197B08D}</x14:id>
        </ext>
      </extLst>
    </cfRule>
  </conditionalFormatting>
  <conditionalFormatting sqref="B10:G10">
    <cfRule type="cellIs" dxfId="1096" priority="467" operator="greaterThan">
      <formula>0.05</formula>
    </cfRule>
  </conditionalFormatting>
  <conditionalFormatting sqref="Z10:AC10">
    <cfRule type="cellIs" dxfId="1095" priority="466" operator="greaterThan">
      <formula>0.05</formula>
    </cfRule>
  </conditionalFormatting>
  <conditionalFormatting sqref="B29:G29">
    <cfRule type="cellIs" dxfId="1094" priority="459" operator="greaterThan">
      <formula>0.05</formula>
    </cfRule>
  </conditionalFormatting>
  <conditionalFormatting sqref="Z29:AC29">
    <cfRule type="cellIs" dxfId="1093" priority="458" operator="greaterThan">
      <formula>0.05</formula>
    </cfRule>
  </conditionalFormatting>
  <conditionalFormatting sqref="AG36">
    <cfRule type="dataBar" priority="4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{31F95A55-0964-4C88-A780-3E031A81EFB6}</x14:id>
        </ext>
      </extLst>
    </cfRule>
  </conditionalFormatting>
  <conditionalFormatting sqref="AG28">
    <cfRule type="dataBar" priority="4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{8DB2D120-49A9-45A1-A8AD-5DC04BA93F19}</x14:id>
        </ext>
      </extLst>
    </cfRule>
  </conditionalFormatting>
  <conditionalFormatting sqref="AG29">
    <cfRule type="cellIs" dxfId="1092" priority="438" operator="greaterThan">
      <formula>0.05</formula>
    </cfRule>
  </conditionalFormatting>
  <conditionalFormatting sqref="B48:G48">
    <cfRule type="cellIs" dxfId="1091" priority="437" operator="greaterThan">
      <formula>0.05</formula>
    </cfRule>
  </conditionalFormatting>
  <conditionalFormatting sqref="Z48:AC48">
    <cfRule type="cellIs" dxfId="1090" priority="436" operator="greaterThan">
      <formula>0.05</formula>
    </cfRule>
  </conditionalFormatting>
  <conditionalFormatting sqref="AG55">
    <cfRule type="dataBar" priority="4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{1C0D6467-897D-4088-B766-92941CCDD072}</x14:id>
        </ext>
      </extLst>
    </cfRule>
  </conditionalFormatting>
  <conditionalFormatting sqref="AG47">
    <cfRule type="dataBar" priority="4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{1EBFE8A1-F3CB-477B-9A0F-9AB8B30CCFD9}</x14:id>
        </ext>
      </extLst>
    </cfRule>
  </conditionalFormatting>
  <conditionalFormatting sqref="AG48">
    <cfRule type="cellIs" dxfId="1089" priority="423" operator="greaterThan">
      <formula>0.05</formula>
    </cfRule>
  </conditionalFormatting>
  <conditionalFormatting sqref="B67:G67">
    <cfRule type="cellIs" dxfId="1088" priority="422" operator="greaterThan">
      <formula>0.05</formula>
    </cfRule>
  </conditionalFormatting>
  <conditionalFormatting sqref="Z67:AC67">
    <cfRule type="cellIs" dxfId="1087" priority="421" operator="greaterThan">
      <formula>0.05</formula>
    </cfRule>
  </conditionalFormatting>
  <conditionalFormatting sqref="AG74">
    <cfRule type="dataBar" priority="4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{08ECC387-5D6A-43A2-8C8D-14C391138773}</x14:id>
        </ext>
      </extLst>
    </cfRule>
  </conditionalFormatting>
  <conditionalFormatting sqref="AG66">
    <cfRule type="dataBar" priority="4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{2704265D-3EDB-4E2C-9ECB-D11E4681EBF1}</x14:id>
        </ext>
      </extLst>
    </cfRule>
  </conditionalFormatting>
  <conditionalFormatting sqref="AG67">
    <cfRule type="cellIs" dxfId="1086" priority="401" operator="greaterThan">
      <formula>0.05</formula>
    </cfRule>
  </conditionalFormatting>
  <conditionalFormatting sqref="AG10">
    <cfRule type="cellIs" dxfId="1085" priority="397" operator="greaterThan">
      <formula>0.05</formula>
    </cfRule>
  </conditionalFormatting>
  <conditionalFormatting sqref="AG18">
    <cfRule type="cellIs" dxfId="1084" priority="390" operator="greaterThan">
      <formula>0.05</formula>
    </cfRule>
  </conditionalFormatting>
  <conditionalFormatting sqref="AG37">
    <cfRule type="cellIs" dxfId="1083" priority="389" operator="greaterThan">
      <formula>0.05</formula>
    </cfRule>
  </conditionalFormatting>
  <conditionalFormatting sqref="AG56">
    <cfRule type="cellIs" dxfId="1082" priority="388" operator="greaterThan">
      <formula>0.05</formula>
    </cfRule>
  </conditionalFormatting>
  <conditionalFormatting sqref="AG75">
    <cfRule type="cellIs" dxfId="1081" priority="387" operator="greaterThan">
      <formula>0.05</formula>
    </cfRule>
  </conditionalFormatting>
  <conditionalFormatting sqref="I17">
    <cfRule type="dataBar" priority="19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{B08CE0A1-784A-4149-A94E-396579EADB71}</x14:id>
        </ext>
      </extLst>
    </cfRule>
  </conditionalFormatting>
  <conditionalFormatting sqref="I36 I28">
    <cfRule type="dataBar" priority="1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{692DBC3D-C5C9-4EFC-BAA6-B9309C6D9F2C}</x14:id>
        </ext>
      </extLst>
    </cfRule>
  </conditionalFormatting>
  <conditionalFormatting sqref="I9">
    <cfRule type="dataBar" priority="1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{FC27E3CD-5A68-4A41-9CD3-DC1AA25D675B}</x14:id>
        </ext>
      </extLst>
    </cfRule>
  </conditionalFormatting>
  <conditionalFormatting sqref="I47">
    <cfRule type="dataBar" priority="19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{9D8604B9-B662-4A8C-9C7A-678D8EAE1A0F}</x14:id>
        </ext>
      </extLst>
    </cfRule>
  </conditionalFormatting>
  <conditionalFormatting sqref="I55">
    <cfRule type="dataBar" priority="1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{41183B1F-8125-4D2C-B892-25B2FB5961E7}</x14:id>
        </ext>
      </extLst>
    </cfRule>
  </conditionalFormatting>
  <conditionalFormatting sqref="I66">
    <cfRule type="dataBar" priority="19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{3B4FF456-7F8C-4EBA-B04D-C0C3EBE8209B}</x14:id>
        </ext>
      </extLst>
    </cfRule>
  </conditionalFormatting>
  <conditionalFormatting sqref="I74">
    <cfRule type="dataBar" priority="1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{823922B6-CFA3-451D-BA73-49E3BAC2AF0D}</x14:id>
        </ext>
      </extLst>
    </cfRule>
  </conditionalFormatting>
  <conditionalFormatting sqref="AH14">
    <cfRule type="cellIs" dxfId="1080" priority="185" operator="greaterThan">
      <formula>0.94999</formula>
    </cfRule>
    <cfRule type="cellIs" dxfId="1079" priority="186" operator="greaterThan">
      <formula>0.66999</formula>
    </cfRule>
    <cfRule type="cellIs" dxfId="1078" priority="187" operator="greaterThan">
      <formula>66.999</formula>
    </cfRule>
    <cfRule type="cellIs" dxfId="1077" priority="188" operator="greaterThan">
      <formula>",94999"</formula>
    </cfRule>
    <cfRule type="cellIs" dxfId="1076" priority="189" operator="greaterThan">
      <formula>",66999"</formula>
    </cfRule>
  </conditionalFormatting>
  <conditionalFormatting sqref="AH33">
    <cfRule type="cellIs" dxfId="1075" priority="180" operator="greaterThan">
      <formula>0.94999</formula>
    </cfRule>
    <cfRule type="cellIs" dxfId="1074" priority="181" operator="greaterThan">
      <formula>0.66999</formula>
    </cfRule>
    <cfRule type="cellIs" dxfId="1073" priority="182" operator="greaterThan">
      <formula>66.999</formula>
    </cfRule>
    <cfRule type="cellIs" dxfId="1072" priority="183" operator="greaterThan">
      <formula>",94999"</formula>
    </cfRule>
    <cfRule type="cellIs" dxfId="1071" priority="184" operator="greaterThan">
      <formula>",66999"</formula>
    </cfRule>
  </conditionalFormatting>
  <conditionalFormatting sqref="AH28 AH36">
    <cfRule type="dataBar" priority="1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{CFF5CA83-61CF-4A55-BBFA-E8459553FCFE}</x14:id>
        </ext>
      </extLst>
    </cfRule>
  </conditionalFormatting>
  <conditionalFormatting sqref="AH52">
    <cfRule type="cellIs" dxfId="1070" priority="174" operator="greaterThan">
      <formula>0.94999</formula>
    </cfRule>
    <cfRule type="cellIs" dxfId="1069" priority="175" operator="greaterThan">
      <formula>0.66999</formula>
    </cfRule>
    <cfRule type="cellIs" dxfId="1068" priority="176" operator="greaterThan">
      <formula>66.999</formula>
    </cfRule>
    <cfRule type="cellIs" dxfId="1067" priority="177" operator="greaterThan">
      <formula>",94999"</formula>
    </cfRule>
    <cfRule type="cellIs" dxfId="1066" priority="178" operator="greaterThan">
      <formula>",66999"</formula>
    </cfRule>
  </conditionalFormatting>
  <conditionalFormatting sqref="AH71">
    <cfRule type="cellIs" dxfId="1065" priority="169" operator="greaterThan">
      <formula>0.94999</formula>
    </cfRule>
    <cfRule type="cellIs" dxfId="1064" priority="170" operator="greaterThan">
      <formula>0.66999</formula>
    </cfRule>
    <cfRule type="cellIs" dxfId="1063" priority="171" operator="greaterThan">
      <formula>66.999</formula>
    </cfRule>
    <cfRule type="cellIs" dxfId="1062" priority="172" operator="greaterThan">
      <formula>",94999"</formula>
    </cfRule>
    <cfRule type="cellIs" dxfId="1061" priority="173" operator="greaterThan">
      <formula>",66999"</formula>
    </cfRule>
  </conditionalFormatting>
  <conditionalFormatting sqref="AH47">
    <cfRule type="dataBar" priority="1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{D606A270-C312-462D-9760-E839347D1E2D}</x14:id>
        </ext>
      </extLst>
    </cfRule>
  </conditionalFormatting>
  <conditionalFormatting sqref="AH66">
    <cfRule type="dataBar" priority="16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{2A6E1C5B-3309-4097-B4A3-E0CF8B4651EE}</x14:id>
        </ext>
      </extLst>
    </cfRule>
  </conditionalFormatting>
  <conditionalFormatting sqref="AH55">
    <cfRule type="dataBar" priority="1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{BF864894-AADC-402D-A218-36275EB0CC4E}</x14:id>
        </ext>
      </extLst>
    </cfRule>
  </conditionalFormatting>
  <conditionalFormatting sqref="AH74">
    <cfRule type="dataBar" priority="16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{4A6F05A1-9D50-4824-8EE3-4A8E64BDA2CF}</x14:id>
        </ext>
      </extLst>
    </cfRule>
  </conditionalFormatting>
  <conditionalFormatting sqref="AH17">
    <cfRule type="dataBar" priority="1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{67E280E8-4BE5-4B7F-A61B-2390E403AE64}</x14:id>
        </ext>
      </extLst>
    </cfRule>
  </conditionalFormatting>
  <conditionalFormatting sqref="AH9">
    <cfRule type="dataBar" priority="16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{4A0C1671-6192-4C84-80C1-7FF55A16418C}</x14:id>
        </ext>
      </extLst>
    </cfRule>
  </conditionalFormatting>
  <conditionalFormatting sqref="J17:S17 J9:S9">
    <cfRule type="dataBar" priority="1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{24C6A603-7FDC-4769-9C3D-7F9431CE0534}</x14:id>
        </ext>
      </extLst>
    </cfRule>
  </conditionalFormatting>
  <conditionalFormatting sqref="J10:L10">
    <cfRule type="cellIs" dxfId="1060" priority="147" operator="greaterThan">
      <formula>0.05</formula>
    </cfRule>
  </conditionalFormatting>
  <conditionalFormatting sqref="J19:L19">
    <cfRule type="dataBar" priority="14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{63459840-F8AD-48ED-94B0-3640997A2A85}</x14:id>
        </ext>
      </extLst>
    </cfRule>
  </conditionalFormatting>
  <conditionalFormatting sqref="J7:L7">
    <cfRule type="cellIs" dxfId="1059" priority="145" operator="lessThan">
      <formula>0</formula>
    </cfRule>
  </conditionalFormatting>
  <conditionalFormatting sqref="U9 U17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{222AB725-4442-4597-9D0C-E220241A7095}</x14:id>
        </ext>
      </extLst>
    </cfRule>
  </conditionalFormatting>
  <conditionalFormatting sqref="U10">
    <cfRule type="cellIs" dxfId="1058" priority="143" operator="greaterThan">
      <formula>0.05</formula>
    </cfRule>
  </conditionalFormatting>
  <conditionalFormatting sqref="U18">
    <cfRule type="cellIs" dxfId="1057" priority="142" operator="greaterThan">
      <formula>0.05</formula>
    </cfRule>
  </conditionalFormatting>
  <conditionalFormatting sqref="V9">
    <cfRule type="dataBar" priority="1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{C678115F-0771-40AC-828E-6FA7DA3C55EE}</x14:id>
        </ext>
      </extLst>
    </cfRule>
  </conditionalFormatting>
  <conditionalFormatting sqref="V17">
    <cfRule type="dataBar" priority="1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{DC4736C8-3DC6-4949-8C62-04DEC7010E38}</x14:id>
        </ext>
      </extLst>
    </cfRule>
  </conditionalFormatting>
  <conditionalFormatting sqref="U19">
    <cfRule type="dataBar" priority="13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{1F209B65-5EAD-4AC0-9E82-5FDE9381345B}</x14:id>
        </ext>
      </extLst>
    </cfRule>
  </conditionalFormatting>
  <conditionalFormatting sqref="U20">
    <cfRule type="cellIs" dxfId="1056" priority="138" operator="greaterThan">
      <formula>0.05</formula>
    </cfRule>
  </conditionalFormatting>
  <conditionalFormatting sqref="V20">
    <cfRule type="dataBar" priority="13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{BA78745B-9C8F-4CE1-B5F3-312067BA0EEE}</x14:id>
        </ext>
      </extLst>
    </cfRule>
  </conditionalFormatting>
  <conditionalFormatting sqref="AK9:AV9 AJ17:AV17">
    <cfRule type="dataBar" priority="1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{E5995281-3BB5-4143-A440-5AAE56CC825A}</x14:id>
        </ext>
      </extLst>
    </cfRule>
  </conditionalFormatting>
  <conditionalFormatting sqref="AK10:AV10">
    <cfRule type="cellIs" dxfId="1055" priority="135" operator="greaterThan">
      <formula>0.05</formula>
    </cfRule>
  </conditionalFormatting>
  <conditionalFormatting sqref="AJ9">
    <cfRule type="dataBar" priority="1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{D2704324-EE33-4E92-8A79-A59BA9A8B633}</x14:id>
        </ext>
      </extLst>
    </cfRule>
  </conditionalFormatting>
  <conditionalFormatting sqref="AK19:AV19">
    <cfRule type="dataBar" priority="133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{9456B79C-F207-4287-98B3-755EB50156BD}</x14:id>
        </ext>
      </extLst>
    </cfRule>
  </conditionalFormatting>
  <conditionalFormatting sqref="AK7:AV7">
    <cfRule type="cellIs" dxfId="1054" priority="132" operator="lessThan">
      <formula>0</formula>
    </cfRule>
  </conditionalFormatting>
  <conditionalFormatting sqref="AJ19">
    <cfRule type="dataBar" priority="13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{E38C2794-3AAD-40DF-9A0E-E80CB8C893D8}</x14:id>
        </ext>
      </extLst>
    </cfRule>
  </conditionalFormatting>
  <conditionalFormatting sqref="AX9">
    <cfRule type="dataBar" priority="1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{BC24F51B-C645-4053-8343-B81D19A0014B}</x14:id>
        </ext>
      </extLst>
    </cfRule>
  </conditionalFormatting>
  <conditionalFormatting sqref="AX17">
    <cfRule type="dataBar" priority="1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{85AE39C9-72C4-4399-867E-4D2A2C6501CC}</x14:id>
        </ext>
      </extLst>
    </cfRule>
  </conditionalFormatting>
  <conditionalFormatting sqref="AX10">
    <cfRule type="cellIs" dxfId="1053" priority="128" operator="greaterThan">
      <formula>0.05</formula>
    </cfRule>
  </conditionalFormatting>
  <conditionalFormatting sqref="AX18">
    <cfRule type="cellIs" dxfId="1052" priority="127" operator="greaterThan">
      <formula>0.05</formula>
    </cfRule>
  </conditionalFormatting>
  <conditionalFormatting sqref="AY9">
    <cfRule type="dataBar" priority="1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{21DBBE24-FA65-4DAA-A54E-6015989E8A63}</x14:id>
        </ext>
      </extLst>
    </cfRule>
  </conditionalFormatting>
  <conditionalFormatting sqref="AY17">
    <cfRule type="dataBar" priority="1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{6455441B-931A-4EED-844D-D36D303C2BF9}</x14:id>
        </ext>
      </extLst>
    </cfRule>
  </conditionalFormatting>
  <conditionalFormatting sqref="AX19">
    <cfRule type="dataBar" priority="12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{12D3EA49-8D25-4EA7-9B3A-50BA9AC477DF}</x14:id>
        </ext>
      </extLst>
    </cfRule>
  </conditionalFormatting>
  <conditionalFormatting sqref="AX20">
    <cfRule type="cellIs" dxfId="1051" priority="123" operator="greaterThan">
      <formula>0.05</formula>
    </cfRule>
  </conditionalFormatting>
  <conditionalFormatting sqref="AY20">
    <cfRule type="dataBar" priority="1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{9A625899-CF47-495B-BFA9-5EC15AC941B0}</x14:id>
        </ext>
      </extLst>
    </cfRule>
  </conditionalFormatting>
  <conditionalFormatting sqref="J36:S36 J28:S28">
    <cfRule type="dataBar" priority="1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{66709EEE-793E-4680-B6DE-F6B0805B5839}</x14:id>
        </ext>
      </extLst>
    </cfRule>
  </conditionalFormatting>
  <conditionalFormatting sqref="J29:L29">
    <cfRule type="cellIs" dxfId="1050" priority="120" operator="greaterThan">
      <formula>0.05</formula>
    </cfRule>
  </conditionalFormatting>
  <conditionalFormatting sqref="J38:L38">
    <cfRule type="dataBar" priority="11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{854E1913-A937-4740-9AFC-B1E2B8F15CCA}</x14:id>
        </ext>
      </extLst>
    </cfRule>
  </conditionalFormatting>
  <conditionalFormatting sqref="J26:L26">
    <cfRule type="cellIs" dxfId="1049" priority="118" operator="lessThan">
      <formula>0</formula>
    </cfRule>
  </conditionalFormatting>
  <conditionalFormatting sqref="U36 U28">
    <cfRule type="dataBar" priority="1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{E14664BF-2ED1-4FFE-ABD4-A4AE20B84185}</x14:id>
        </ext>
      </extLst>
    </cfRule>
  </conditionalFormatting>
  <conditionalFormatting sqref="U29">
    <cfRule type="cellIs" dxfId="1048" priority="116" operator="greaterThan">
      <formula>0.05</formula>
    </cfRule>
  </conditionalFormatting>
  <conditionalFormatting sqref="U37">
    <cfRule type="cellIs" dxfId="1047" priority="115" operator="greaterThan">
      <formula>0.05</formula>
    </cfRule>
  </conditionalFormatting>
  <conditionalFormatting sqref="V28">
    <cfRule type="dataBar" priority="1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{52925E4F-088A-427D-BF76-A71814009168}</x14:id>
        </ext>
      </extLst>
    </cfRule>
  </conditionalFormatting>
  <conditionalFormatting sqref="V36">
    <cfRule type="dataBar" priority="1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{40B4D29E-5D88-4589-9A5A-581988D25F72}</x14:id>
        </ext>
      </extLst>
    </cfRule>
  </conditionalFormatting>
  <conditionalFormatting sqref="U38">
    <cfRule type="dataBar" priority="11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{20C46F49-3E7F-4A32-AC87-70DEC22950DA}</x14:id>
        </ext>
      </extLst>
    </cfRule>
  </conditionalFormatting>
  <conditionalFormatting sqref="U39">
    <cfRule type="cellIs" dxfId="1046" priority="111" operator="greaterThan">
      <formula>0.05</formula>
    </cfRule>
  </conditionalFormatting>
  <conditionalFormatting sqref="V39">
    <cfRule type="dataBar" priority="1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{CEF041C1-ABA1-4D80-AA5F-0C096A2E1369}</x14:id>
        </ext>
      </extLst>
    </cfRule>
  </conditionalFormatting>
  <conditionalFormatting sqref="AK28:AV28 AJ36:AV36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{C7C628B8-DA24-4295-99D1-A2DB0741A9DC}</x14:id>
        </ext>
      </extLst>
    </cfRule>
  </conditionalFormatting>
  <conditionalFormatting sqref="AK29:AV29">
    <cfRule type="cellIs" dxfId="1045" priority="108" operator="greaterThan">
      <formula>0.05</formula>
    </cfRule>
  </conditionalFormatting>
  <conditionalFormatting sqref="AJ28">
    <cfRule type="dataBar" priority="10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{59922BCD-817D-4A71-A596-1D7582D14731}</x14:id>
        </ext>
      </extLst>
    </cfRule>
  </conditionalFormatting>
  <conditionalFormatting sqref="AK38:AV38">
    <cfRule type="dataBar" priority="106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{861748DD-64C5-44F6-B698-82F3ADCE591D}</x14:id>
        </ext>
      </extLst>
    </cfRule>
  </conditionalFormatting>
  <conditionalFormatting sqref="AK26:AV26">
    <cfRule type="cellIs" dxfId="1044" priority="105" operator="lessThan">
      <formula>0</formula>
    </cfRule>
  </conditionalFormatting>
  <conditionalFormatting sqref="AJ38">
    <cfRule type="dataBar" priority="1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{EB4011F9-F2DA-4224-922A-1156F771D517}</x14:id>
        </ext>
      </extLst>
    </cfRule>
  </conditionalFormatting>
  <conditionalFormatting sqref="AX28">
    <cfRule type="dataBar" priority="10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{60E47590-97C6-4E3F-B62E-D8563FFEA0D1}</x14:id>
        </ext>
      </extLst>
    </cfRule>
  </conditionalFormatting>
  <conditionalFormatting sqref="AX36">
    <cfRule type="dataBar" priority="10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{09D7BBA8-4529-4470-9978-C72F83998952}</x14:id>
        </ext>
      </extLst>
    </cfRule>
  </conditionalFormatting>
  <conditionalFormatting sqref="AX29">
    <cfRule type="cellIs" dxfId="1043" priority="101" operator="greaterThan">
      <formula>0.05</formula>
    </cfRule>
  </conditionalFormatting>
  <conditionalFormatting sqref="AX37">
    <cfRule type="cellIs" dxfId="1042" priority="100" operator="greaterThan">
      <formula>0.05</formula>
    </cfRule>
  </conditionalFormatting>
  <conditionalFormatting sqref="AY28">
    <cfRule type="dataBar" priority="9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{7486DBB2-600E-49E3-BF75-10AD3F830C32}</x14:id>
        </ext>
      </extLst>
    </cfRule>
  </conditionalFormatting>
  <conditionalFormatting sqref="AY36">
    <cfRule type="dataBar" priority="9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{13316396-60D1-4B35-B32D-280A41460215}</x14:id>
        </ext>
      </extLst>
    </cfRule>
  </conditionalFormatting>
  <conditionalFormatting sqref="AX38">
    <cfRule type="dataBar" priority="9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{4BF24BE7-E3B0-4F83-8F56-D3862BC645D2}</x14:id>
        </ext>
      </extLst>
    </cfRule>
  </conditionalFormatting>
  <conditionalFormatting sqref="AX39">
    <cfRule type="cellIs" dxfId="1041" priority="96" operator="greaterThan">
      <formula>0.05</formula>
    </cfRule>
  </conditionalFormatting>
  <conditionalFormatting sqref="AY39">
    <cfRule type="dataBar" priority="9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{069EB6EC-857F-40A5-91F1-E9DA606CE3FE}</x14:id>
        </ext>
      </extLst>
    </cfRule>
  </conditionalFormatting>
  <conditionalFormatting sqref="J55:Q55 J47:Q47">
    <cfRule type="dataBar" priority="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{01090928-A42E-4FD0-A317-37951E7CFCA1}</x14:id>
        </ext>
      </extLst>
    </cfRule>
  </conditionalFormatting>
  <conditionalFormatting sqref="J48:L48">
    <cfRule type="cellIs" dxfId="1040" priority="93" operator="greaterThan">
      <formula>0.05</formula>
    </cfRule>
  </conditionalFormatting>
  <conditionalFormatting sqref="J57:L57">
    <cfRule type="dataBar" priority="9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{BEA5A111-1467-4721-9872-55856D431662}</x14:id>
        </ext>
      </extLst>
    </cfRule>
  </conditionalFormatting>
  <conditionalFormatting sqref="J45:L45">
    <cfRule type="cellIs" dxfId="1039" priority="91" operator="lessThan">
      <formula>0</formula>
    </cfRule>
  </conditionalFormatting>
  <conditionalFormatting sqref="U47 U55">
    <cfRule type="dataBar" priority="9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{65FEE69A-545C-49BD-B89D-7A6F56DBB589}</x14:id>
        </ext>
      </extLst>
    </cfRule>
  </conditionalFormatting>
  <conditionalFormatting sqref="U48">
    <cfRule type="cellIs" dxfId="1038" priority="89" operator="greaterThan">
      <formula>0.05</formula>
    </cfRule>
  </conditionalFormatting>
  <conditionalFormatting sqref="U56">
    <cfRule type="cellIs" dxfId="1037" priority="88" operator="greaterThan">
      <formula>0.05</formula>
    </cfRule>
  </conditionalFormatting>
  <conditionalFormatting sqref="V47">
    <cfRule type="dataBar" priority="8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{75AF74FA-E925-4310-8851-7CED9972370F}</x14:id>
        </ext>
      </extLst>
    </cfRule>
  </conditionalFormatting>
  <conditionalFormatting sqref="V55">
    <cfRule type="dataBar" priority="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{CD124150-31A0-47CC-9E9D-E30ADA72006A}</x14:id>
        </ext>
      </extLst>
    </cfRule>
  </conditionalFormatting>
  <conditionalFormatting sqref="U57">
    <cfRule type="dataBar" priority="8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{7570253C-F270-4517-93F2-19C92F02B70D}</x14:id>
        </ext>
      </extLst>
    </cfRule>
  </conditionalFormatting>
  <conditionalFormatting sqref="U58">
    <cfRule type="cellIs" dxfId="1036" priority="84" operator="greaterThan">
      <formula>0.05</formula>
    </cfRule>
  </conditionalFormatting>
  <conditionalFormatting sqref="V58">
    <cfRule type="dataBar" priority="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{5B6905EC-90DD-410B-BB00-F3A933F72357}</x14:id>
        </ext>
      </extLst>
    </cfRule>
  </conditionalFormatting>
  <conditionalFormatting sqref="AK47:AV47 AJ55:AV55">
    <cfRule type="dataBar" priority="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{FB3070F5-D0C6-4328-B6EE-8070FE128363}</x14:id>
        </ext>
      </extLst>
    </cfRule>
  </conditionalFormatting>
  <conditionalFormatting sqref="AK48:AV48">
    <cfRule type="cellIs" dxfId="1035" priority="81" operator="greaterThan">
      <formula>0.05</formula>
    </cfRule>
  </conditionalFormatting>
  <conditionalFormatting sqref="AJ47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{6AFDFAD5-B186-4924-9446-611ADE17B2B2}</x14:id>
        </ext>
      </extLst>
    </cfRule>
  </conditionalFormatting>
  <conditionalFormatting sqref="AK57:AV57">
    <cfRule type="dataBar" priority="7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{F7456DEE-722E-43B2-9D3F-B3D14521461F}</x14:id>
        </ext>
      </extLst>
    </cfRule>
  </conditionalFormatting>
  <conditionalFormatting sqref="AK45:AV45">
    <cfRule type="cellIs" dxfId="1034" priority="78" operator="lessThan">
      <formula>0</formula>
    </cfRule>
  </conditionalFormatting>
  <conditionalFormatting sqref="AJ57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{74050597-0CCC-411E-91FE-B20BFE59B59D}</x14:id>
        </ext>
      </extLst>
    </cfRule>
  </conditionalFormatting>
  <conditionalFormatting sqref="AX47">
    <cfRule type="dataBar" priority="7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{40ACFA00-5AFC-4B51-B155-1F8AA469E775}</x14:id>
        </ext>
      </extLst>
    </cfRule>
  </conditionalFormatting>
  <conditionalFormatting sqref="AX55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{E29B3DB5-0E79-4791-AEE8-FC4C6C40D36F}</x14:id>
        </ext>
      </extLst>
    </cfRule>
  </conditionalFormatting>
  <conditionalFormatting sqref="AX56">
    <cfRule type="cellIs" dxfId="1033" priority="73" operator="greaterThan">
      <formula>0.05</formula>
    </cfRule>
  </conditionalFormatting>
  <conditionalFormatting sqref="AY47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{EAF5C12F-8D7C-48D8-AFBC-64020DDFFF31}</x14:id>
        </ext>
      </extLst>
    </cfRule>
  </conditionalFormatting>
  <conditionalFormatting sqref="AY55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{990EFC94-BA64-46A4-842A-6ED0676F08DD}</x14:id>
        </ext>
      </extLst>
    </cfRule>
  </conditionalFormatting>
  <conditionalFormatting sqref="AX57">
    <cfRule type="dataBar" priority="7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{A0FCBE78-9012-4731-A6A8-8F5197DDF585}</x14:id>
        </ext>
      </extLst>
    </cfRule>
  </conditionalFormatting>
  <conditionalFormatting sqref="AX58">
    <cfRule type="cellIs" dxfId="1032" priority="69" operator="greaterThan">
      <formula>0.05</formula>
    </cfRule>
  </conditionalFormatting>
  <conditionalFormatting sqref="AY58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{D64198E8-B228-4893-B148-426CBB010C47}</x14:id>
        </ext>
      </extLst>
    </cfRule>
  </conditionalFormatting>
  <conditionalFormatting sqref="AX48">
    <cfRule type="cellIs" dxfId="1031" priority="67" operator="greaterThan">
      <formula>0.05</formula>
    </cfRule>
  </conditionalFormatting>
  <conditionalFormatting sqref="J74:Q74 J66:Q66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{F27FC1C8-B422-4770-AEA4-411625359F93}</x14:id>
        </ext>
      </extLst>
    </cfRule>
  </conditionalFormatting>
  <conditionalFormatting sqref="J67:L67">
    <cfRule type="cellIs" dxfId="1030" priority="65" operator="greaterThan">
      <formula>0.05</formula>
    </cfRule>
  </conditionalFormatting>
  <conditionalFormatting sqref="J76:L76">
    <cfRule type="dataBar" priority="6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{3ABFDEEC-E46D-4B06-83B3-05377584C1EC}</x14:id>
        </ext>
      </extLst>
    </cfRule>
  </conditionalFormatting>
  <conditionalFormatting sqref="J64:L64">
    <cfRule type="cellIs" dxfId="1029" priority="63" operator="lessThan">
      <formula>0</formula>
    </cfRule>
  </conditionalFormatting>
  <conditionalFormatting sqref="U66 U74">
    <cfRule type="dataBar" priority="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{AB9C24DA-893E-4DAC-8B8A-0417EA3EF80D}</x14:id>
        </ext>
      </extLst>
    </cfRule>
  </conditionalFormatting>
  <conditionalFormatting sqref="U67">
    <cfRule type="cellIs" dxfId="1028" priority="61" operator="greaterThan">
      <formula>0.05</formula>
    </cfRule>
  </conditionalFormatting>
  <conditionalFormatting sqref="U75">
    <cfRule type="cellIs" dxfId="1027" priority="60" operator="greaterThan">
      <formula>0.05</formula>
    </cfRule>
  </conditionalFormatting>
  <conditionalFormatting sqref="V66">
    <cfRule type="dataBar" priority="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{11634BCC-0102-44DA-9996-8E53EE53C373}</x14:id>
        </ext>
      </extLst>
    </cfRule>
  </conditionalFormatting>
  <conditionalFormatting sqref="V74">
    <cfRule type="dataBar" priority="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{A03685DC-750F-406F-B204-94E165D3420E}</x14:id>
        </ext>
      </extLst>
    </cfRule>
  </conditionalFormatting>
  <conditionalFormatting sqref="U76">
    <cfRule type="dataBar" priority="5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{22D2974A-297B-4BDC-82D5-6DEAA9AD2414}</x14:id>
        </ext>
      </extLst>
    </cfRule>
  </conditionalFormatting>
  <conditionalFormatting sqref="U77">
    <cfRule type="cellIs" dxfId="1026" priority="56" operator="greaterThan">
      <formula>0.05</formula>
    </cfRule>
  </conditionalFormatting>
  <conditionalFormatting sqref="V77">
    <cfRule type="dataBar" priority="5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{6D7E7CAC-9787-449E-8A57-7D3B33B8819C}</x14:id>
        </ext>
      </extLst>
    </cfRule>
  </conditionalFormatting>
  <conditionalFormatting sqref="AK66:AV66 AJ74:AV74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{2FBE8B98-9F7F-44DE-BE9C-6AA41F0E01BF}</x14:id>
        </ext>
      </extLst>
    </cfRule>
  </conditionalFormatting>
  <conditionalFormatting sqref="AK67:AV67">
    <cfRule type="cellIs" dxfId="1025" priority="53" operator="greaterThan">
      <formula>0.05</formula>
    </cfRule>
  </conditionalFormatting>
  <conditionalFormatting sqref="AJ66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{3D7FF70F-67E1-4121-9E02-5F69998B26B7}</x14:id>
        </ext>
      </extLst>
    </cfRule>
  </conditionalFormatting>
  <conditionalFormatting sqref="AK76:AV76">
    <cfRule type="dataBar" priority="5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{829942A4-AA09-4FB8-BBC9-D2F86BF0C3AB}</x14:id>
        </ext>
      </extLst>
    </cfRule>
  </conditionalFormatting>
  <conditionalFormatting sqref="AK64:AV64">
    <cfRule type="cellIs" dxfId="1024" priority="50" operator="lessThan">
      <formula>0</formula>
    </cfRule>
  </conditionalFormatting>
  <conditionalFormatting sqref="AJ76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{83A946A5-DBD1-4BB6-97FA-06BCC4A5320D}</x14:id>
        </ext>
      </extLst>
    </cfRule>
  </conditionalFormatting>
  <conditionalFormatting sqref="AX66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{81990CF5-F453-4331-8002-8DCC5CBEF295}</x14:id>
        </ext>
      </extLst>
    </cfRule>
  </conditionalFormatting>
  <conditionalFormatting sqref="AX74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{409D4015-EDDC-403B-A780-FA09FB147341}</x14:id>
        </ext>
      </extLst>
    </cfRule>
  </conditionalFormatting>
  <conditionalFormatting sqref="AX67">
    <cfRule type="cellIs" dxfId="1023" priority="46" operator="greaterThan">
      <formula>0.05</formula>
    </cfRule>
  </conditionalFormatting>
  <conditionalFormatting sqref="AX75">
    <cfRule type="cellIs" dxfId="1022" priority="45" operator="greaterThan">
      <formula>0.05</formula>
    </cfRule>
  </conditionalFormatting>
  <conditionalFormatting sqref="AY66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{33DB1DBC-D0AC-4C40-874F-7CEE26F5FF71}</x14:id>
        </ext>
      </extLst>
    </cfRule>
  </conditionalFormatting>
  <conditionalFormatting sqref="AY74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{D55A90D2-D936-4E97-9DA0-E8268C1B7890}</x14:id>
        </ext>
      </extLst>
    </cfRule>
  </conditionalFormatting>
  <conditionalFormatting sqref="AX76">
    <cfRule type="dataBar" priority="4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{06F9D7F4-51E4-43DC-8D65-8E631539B6AA}</x14:id>
        </ext>
      </extLst>
    </cfRule>
  </conditionalFormatting>
  <conditionalFormatting sqref="AX77">
    <cfRule type="cellIs" dxfId="1021" priority="41" operator="greaterThan">
      <formula>0.05</formula>
    </cfRule>
  </conditionalFormatting>
  <conditionalFormatting sqref="AY77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{0132F5B4-3EAF-4DC8-BA6A-B2B85DA858D2}</x14:id>
        </ext>
      </extLst>
    </cfRule>
  </conditionalFormatting>
  <conditionalFormatting sqref="H36 H28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{F0D2FFA7-01EB-4221-B746-609F8103FA28}</x14:id>
        </ext>
      </extLst>
    </cfRule>
  </conditionalFormatting>
  <conditionalFormatting sqref="H29">
    <cfRule type="cellIs" dxfId="1020" priority="19" operator="greaterThan">
      <formula>0.05</formula>
    </cfRule>
  </conditionalFormatting>
  <conditionalFormatting sqref="H47 H55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{E85387F0-7985-4871-A4A0-302A8973FDAD}</x14:id>
        </ext>
      </extLst>
    </cfRule>
  </conditionalFormatting>
  <conditionalFormatting sqref="H66 H74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{84C91224-D587-4341-B052-95FE881DA0F6}</x14:id>
        </ext>
      </extLst>
    </cfRule>
  </conditionalFormatting>
  <conditionalFormatting sqref="H67">
    <cfRule type="cellIs" dxfId="1019" priority="16" operator="greaterThan">
      <formula>0.05</formula>
    </cfRule>
  </conditionalFormatting>
  <conditionalFormatting sqref="H48">
    <cfRule type="cellIs" dxfId="1018" priority="15" operator="greaterThan">
      <formula>0.05</formula>
    </cfRule>
  </conditionalFormatting>
  <conditionalFormatting sqref="H9 H17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{BFB9C93D-F2EB-488F-B7DE-376FE7DF1E17}</x14:id>
        </ext>
      </extLst>
    </cfRule>
  </conditionalFormatting>
  <conditionalFormatting sqref="H10">
    <cfRule type="cellIs" dxfId="1017" priority="13" operator="greaterThan">
      <formula>0.05</formula>
    </cfRule>
  </conditionalFormatting>
  <conditionalFormatting sqref="H18">
    <cfRule type="cellIs" dxfId="1016" priority="12" operator="greaterThan">
      <formula>0.05</formula>
    </cfRule>
  </conditionalFormatting>
  <conditionalFormatting sqref="H37">
    <cfRule type="cellIs" dxfId="1015" priority="11" operator="greaterThan">
      <formula>0.05</formula>
    </cfRule>
  </conditionalFormatting>
  <conditionalFormatting sqref="H56">
    <cfRule type="cellIs" dxfId="1014" priority="10" operator="greaterThan">
      <formula>0.05</formula>
    </cfRule>
  </conditionalFormatting>
  <conditionalFormatting sqref="H75">
    <cfRule type="cellIs" dxfId="1013" priority="9" operator="greaterThan">
      <formula>0.05</formula>
    </cfRule>
  </conditionalFormatting>
  <conditionalFormatting sqref="H7">
    <cfRule type="dataBar" priority="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{8D45EC1E-BCBF-4A68-843B-4E5A43C00D60}</x14:id>
        </ext>
      </extLst>
    </cfRule>
  </conditionalFormatting>
  <conditionalFormatting sqref="H26">
    <cfRule type="dataBar" priority="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{8BFCAF53-977D-4DE5-9488-EA101F1EE3A9}</x14:id>
        </ext>
      </extLst>
    </cfRule>
  </conditionalFormatting>
  <conditionalFormatting sqref="H45">
    <cfRule type="dataBar" priority="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{28BD2677-EBC4-405B-BCCA-0AF49B4926D5}</x14:id>
        </ext>
      </extLst>
    </cfRule>
  </conditionalFormatting>
  <conditionalFormatting sqref="H64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{D2B0E65E-4A1F-453C-8AF0-A1F39656B5A7}</x14:id>
        </ext>
      </extLst>
    </cfRule>
  </conditionalFormatting>
  <conditionalFormatting sqref="AG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{0F478B6E-5C95-46D7-81D2-424099DDEBC0}</x14:id>
        </ext>
      </extLst>
    </cfRule>
  </conditionalFormatting>
  <conditionalFormatting sqref="AG26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{9F8450E8-A0E8-4448-A81F-F4A4303FEF82}</x14:id>
        </ext>
      </extLst>
    </cfRule>
  </conditionalFormatting>
  <conditionalFormatting sqref="AG45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{A18D1456-8EB0-4E07-8349-CC632F748EDF}</x14:id>
        </ext>
      </extLst>
    </cfRule>
  </conditionalFormatting>
  <conditionalFormatting sqref="AG64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{00683269-F7D0-4B75-AE03-4DE28142E1D8}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13881D8-FC1D-4ACC-8C39-4FA79646FCB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W17:AF17 W9:AF9 AZ9:XFD9 AZ17:XFD17 T17 T9 AI9 AI17 AW17 AW9</xm:sqref>
        </x14:conditionalFormatting>
        <x14:conditionalFormatting xmlns:xm="http://schemas.microsoft.com/office/excel/2006/main">
          <x14:cfRule type="dataBar" id="{E066A567-8996-42FD-8F73-E665E604C0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W36:AF36 W28:AF28 AZ28:XFD28 AZ36:XFD36 T36 T28 AI28 AI36 AW36 AW28</xm:sqref>
        </x14:conditionalFormatting>
        <x14:conditionalFormatting xmlns:xm="http://schemas.microsoft.com/office/excel/2006/main">
          <x14:cfRule type="dataBar" id="{1E299BF5-3E86-4AB6-BEA4-E32EDA0E25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W55:AF55 W47:AF47 AZ47:XFD47 AZ55:XFD55 R55:T55 R47:T47 AI47 AI55 AW55 AW47</xm:sqref>
        </x14:conditionalFormatting>
        <x14:conditionalFormatting xmlns:xm="http://schemas.microsoft.com/office/excel/2006/main">
          <x14:cfRule type="dataBar" id="{48042122-2577-4E36-84A0-2111289C36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W74:AF74 W66:AF66 AZ66:XFD66 AZ74:XFD74 R74:T74 R66:T66 AI66 AI74 AW74 AW66</xm:sqref>
        </x14:conditionalFormatting>
        <x14:conditionalFormatting xmlns:xm="http://schemas.microsoft.com/office/excel/2006/main">
          <x14:cfRule type="dataBar" id="{53C430EC-278E-4E60-9C11-60E02B4718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B66E687F-D874-4892-B1C3-253EE197B0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31F95A55-0964-4C88-A780-3E031A81EFB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8DB2D120-49A9-45A1-A8AD-5DC04BA93F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1C0D6467-897D-4088-B766-92941CCDD07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1EBFE8A1-F3CB-477B-9A0F-9AB8B30CCFD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08ECC387-5D6A-43A2-8C8D-14C3911387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2704265D-3EDB-4E2C-9ECB-D11E4681EB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B08CE0A1-784A-4149-A94E-396579EADB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692DBC3D-C5C9-4EFC-BAA6-B9309C6D9F2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I36 I28</xm:sqref>
        </x14:conditionalFormatting>
        <x14:conditionalFormatting xmlns:xm="http://schemas.microsoft.com/office/excel/2006/main">
          <x14:cfRule type="dataBar" id="{FC27E3CD-5A68-4A41-9CD3-DC1AA25D67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9D8604B9-B662-4A8C-9C7A-678D8EAE1A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41183B1F-8125-4D2C-B892-25B2FB5961E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3B4FF456-7F8C-4EBA-B04D-C0C3EBE8209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823922B6-CFA3-451D-BA73-49E3BAC2AF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CFF5CA83-61CF-4A55-BBFA-E8459553FC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AH28 AH36</xm:sqref>
        </x14:conditionalFormatting>
        <x14:conditionalFormatting xmlns:xm="http://schemas.microsoft.com/office/excel/2006/main">
          <x14:cfRule type="dataBar" id="{D606A270-C312-462D-9760-E839347D1E2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2A6E1C5B-3309-4097-B4A3-E0CF8B4651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BF864894-AADC-402D-A218-36275EB0CC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4A6F05A1-9D50-4824-8EE3-4A8E64BDA2C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67E280E8-4BE5-4B7F-A61B-2390E403AE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4A0C1671-6192-4C84-80C1-7FF55A1641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24C6A603-7FDC-4769-9C3D-7F9431CE05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J17:S17 J9:S9</xm:sqref>
        </x14:conditionalFormatting>
        <x14:conditionalFormatting xmlns:xm="http://schemas.microsoft.com/office/excel/2006/main">
          <x14:cfRule type="dataBar" id="{63459840-F8AD-48ED-94B0-3640997A2A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222AB725-4442-4597-9D0C-E220241A70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C678115F-0771-40AC-828E-6FA7DA3C55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DC4736C8-3DC6-4949-8C62-04DEC7010E3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1F209B65-5EAD-4AC0-9E82-5FDE938134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BA78745B-9C8F-4CE1-B5F3-312067BA0E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E5995281-3BB5-4143-A440-5AAE56CC82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AK9:AV9 AJ17:AV17</xm:sqref>
        </x14:conditionalFormatting>
        <x14:conditionalFormatting xmlns:xm="http://schemas.microsoft.com/office/excel/2006/main">
          <x14:cfRule type="dataBar" id="{D2704324-EE33-4E92-8A79-A59BA9A8B6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9456B79C-F207-4287-98B3-755EB50156B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E38C2794-3AAD-40DF-9A0E-E80CB8C893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BC24F51B-C645-4053-8343-B81D19A0014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85AE39C9-72C4-4399-867E-4D2A2C6501C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21DBBE24-FA65-4DAA-A54E-6015989E8A6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6455441B-931A-4EED-844D-D36D303C2BF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12D3EA49-8D25-4EA7-9B3A-50BA9AC477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9A625899-CF47-495B-BFA9-5EC15AC941B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  <x14:conditionalFormatting xmlns:xm="http://schemas.microsoft.com/office/excel/2006/main">
          <x14:cfRule type="dataBar" id="{66709EEE-793E-4680-B6DE-F6B0805B583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J36:S36 J28:S28</xm:sqref>
        </x14:conditionalFormatting>
        <x14:conditionalFormatting xmlns:xm="http://schemas.microsoft.com/office/excel/2006/main">
          <x14:cfRule type="dataBar" id="{854E1913-A937-4740-9AFC-B1E2B8F15C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E14664BF-2ED1-4FFE-ABD4-A4AE20B841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U36 U28</xm:sqref>
        </x14:conditionalFormatting>
        <x14:conditionalFormatting xmlns:xm="http://schemas.microsoft.com/office/excel/2006/main">
          <x14:cfRule type="dataBar" id="{52925E4F-088A-427D-BF76-A7181400916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40B4D29E-5D88-4589-9A5A-581988D25F7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20C46F49-3E7F-4A32-AC87-70DEC22950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CEF041C1-ABA1-4D80-AA5F-0C096A2E13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C7C628B8-DA24-4295-99D1-A2DB0741A9D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AK28:AV28 AJ36:AV36</xm:sqref>
        </x14:conditionalFormatting>
        <x14:conditionalFormatting xmlns:xm="http://schemas.microsoft.com/office/excel/2006/main">
          <x14:cfRule type="dataBar" id="{59922BCD-817D-4A71-A596-1D7582D147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861748DD-64C5-44F6-B698-82F3ADCE59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EB4011F9-F2DA-4224-922A-1156F771D51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60E47590-97C6-4E3F-B62E-D8563FFEA0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09D7BBA8-4529-4470-9978-C72F839989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7486DBB2-600E-49E3-BF75-10AD3F830C3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13316396-60D1-4B35-B32D-280A414602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4BF24BE7-E3B0-4F83-8F56-D3862BC645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069EB6EC-857F-40A5-91F1-E9DA606CE3F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01090928-A42E-4FD0-A317-37951E7CFC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J55:Q55 J47:Q47</xm:sqref>
        </x14:conditionalFormatting>
        <x14:conditionalFormatting xmlns:xm="http://schemas.microsoft.com/office/excel/2006/main">
          <x14:cfRule type="dataBar" id="{BEA5A111-1467-4721-9872-55856D43166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65FEE69A-545C-49BD-B89D-7A6F56DBB5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75AF74FA-E925-4310-8851-7CED997237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CD124150-31A0-47CC-9E9D-E30ADA72006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7570253C-F270-4517-93F2-19C92F02B7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5B6905EC-90DD-410B-BB00-F3A933F7235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FB3070F5-D0C6-4328-B6EE-8070FE12836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AK47:AV47 AJ55:AV55</xm:sqref>
        </x14:conditionalFormatting>
        <x14:conditionalFormatting xmlns:xm="http://schemas.microsoft.com/office/excel/2006/main">
          <x14:cfRule type="dataBar" id="{6AFDFAD5-B186-4924-9446-611ADE17B2B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F7456DEE-722E-43B2-9D3F-B3D14521461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74050597-0CCC-411E-91FE-B20BFE59B5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40ACFA00-5AFC-4B51-B155-1F8AA469E77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E29B3DB5-0E79-4791-AEE8-FC4C6C40D36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EAF5C12F-8D7C-48D8-AFBC-64020DDFFF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990EFC94-BA64-46A4-842A-6ED0676F08D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A0FCBE78-9012-4731-A6A8-8F5197DDF5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D64198E8-B228-4893-B148-426CBB010C4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F27FC1C8-B422-4770-AEA4-411625359F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J74:Q74 J66:Q66</xm:sqref>
        </x14:conditionalFormatting>
        <x14:conditionalFormatting xmlns:xm="http://schemas.microsoft.com/office/excel/2006/main">
          <x14:cfRule type="dataBar" id="{3ABFDEEC-E46D-4B06-83B3-05377584C1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AB9C24DA-893E-4DAC-8B8A-0417EA3EF8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11634BCC-0102-44DA-9996-8E53EE53C37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A03685DC-750F-406F-B204-94E165D3420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22D2974A-297B-4BDC-82D5-6DEAA9AD241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6D7E7CAC-9787-449E-8A57-7D3B33B8819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2FBE8B98-9F7F-44DE-BE9C-6AA41F0E01B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AK66:AV66 AJ74:AV74</xm:sqref>
        </x14:conditionalFormatting>
        <x14:conditionalFormatting xmlns:xm="http://schemas.microsoft.com/office/excel/2006/main">
          <x14:cfRule type="dataBar" id="{3D7FF70F-67E1-4121-9E02-5F69998B26B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829942A4-AA09-4FB8-BBC9-D2F86BF0C3A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83A946A5-DBD1-4BB6-97FA-06BCC4A5320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81990CF5-F453-4331-8002-8DCC5CBEF2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409D4015-EDDC-403B-A780-FA09FB14734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33DB1DBC-D0AC-4C40-874F-7CEE26F5FF7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D55A90D2-D936-4E97-9DA0-E8268C1B789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06F9D7F4-51E4-43DC-8D65-8E631539B6A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0132F5B4-3EAF-4DC8-BA6A-B2B85DA858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F0D2FFA7-01EB-4221-B746-609F8103FA2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H36 H28</xm:sqref>
        </x14:conditionalFormatting>
        <x14:conditionalFormatting xmlns:xm="http://schemas.microsoft.com/office/excel/2006/main">
          <x14:cfRule type="dataBar" id="{E85387F0-7985-4871-A4A0-302A8973FD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H47 H55</xm:sqref>
        </x14:conditionalFormatting>
        <x14:conditionalFormatting xmlns:xm="http://schemas.microsoft.com/office/excel/2006/main">
          <x14:cfRule type="dataBar" id="{84C91224-D587-4341-B052-95FE881DA0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 H74</xm:sqref>
        </x14:conditionalFormatting>
        <x14:conditionalFormatting xmlns:xm="http://schemas.microsoft.com/office/excel/2006/main">
          <x14:cfRule type="dataBar" id="{BFB9C93D-F2EB-488F-B7DE-376FE7DF1E1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8D45EC1E-BCBF-4A68-843B-4E5A43C00D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8BFCAF53-977D-4DE5-9488-EA101F1EE3A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28BD2677-EBC4-405B-BCCA-0AF49B4926D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D2B0E65E-4A1F-453C-8AF0-A1F39656B5A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0F478B6E-5C95-46D7-81D2-424099DDEBC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9F8450E8-A0E8-4448-A81F-F4A4303FEF8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A18D1456-8EB0-4E07-8349-CC632F748E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00683269-F7D0-4B75-AE03-4DE28142E1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B2F8F-D275-4FEC-A808-5B848CAE870B}">
  <dimension ref="A1:AY7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84</v>
      </c>
    </row>
    <row r="3" spans="1:51" x14ac:dyDescent="0.35">
      <c r="A3" t="s">
        <v>73</v>
      </c>
      <c r="J3" t="s">
        <v>112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 s="3" t="s">
        <v>1</v>
      </c>
      <c r="K4" s="1"/>
      <c r="L4" s="1"/>
      <c r="M4" s="1"/>
      <c r="N4" s="1"/>
      <c r="O4" s="1"/>
      <c r="P4" s="1"/>
      <c r="Q4" s="1"/>
      <c r="R4" s="1"/>
      <c r="S4" s="1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 s="5" t="s">
        <v>3</v>
      </c>
      <c r="AK4" s="7"/>
      <c r="AL4" s="7"/>
      <c r="AM4" s="8"/>
      <c r="AN4" s="8"/>
      <c r="AO4" s="8"/>
      <c r="AP4" s="1"/>
      <c r="AQ4" s="1"/>
      <c r="AR4" s="3"/>
      <c r="AS4" s="3"/>
      <c r="AT4" s="3"/>
      <c r="AU4" s="3"/>
      <c r="AV4" s="3"/>
      <c r="AW4" s="4"/>
      <c r="AX4" s="4"/>
    </row>
    <row r="5" spans="1:51" x14ac:dyDescent="0.35">
      <c r="A5" t="s">
        <v>115</v>
      </c>
      <c r="G5" s="9"/>
      <c r="J5" s="9"/>
      <c r="K5" s="9" t="s">
        <v>4</v>
      </c>
      <c r="O5" s="10"/>
      <c r="V5" s="9"/>
      <c r="W5" s="9"/>
      <c r="X5" s="9"/>
      <c r="AB5" s="11"/>
      <c r="AC5" s="11"/>
      <c r="AD5" s="11"/>
      <c r="AE5" s="11"/>
      <c r="AF5" s="11"/>
      <c r="AH5" s="11"/>
      <c r="AI5" s="11"/>
      <c r="AJ5" s="9"/>
      <c r="AK5" s="9" t="s">
        <v>27</v>
      </c>
      <c r="AL5" s="9"/>
      <c r="AM5" s="9"/>
      <c r="AN5" s="9"/>
      <c r="AO5" s="12" t="s">
        <v>28</v>
      </c>
      <c r="AP5" s="12"/>
      <c r="AQ5" s="12"/>
      <c r="AR5" s="12"/>
      <c r="AS5" s="13" t="s">
        <v>29</v>
      </c>
      <c r="AT5" s="13"/>
      <c r="AU5" s="13"/>
      <c r="AV5" s="13"/>
      <c r="AW5" s="9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J6" s="9" t="s">
        <v>12</v>
      </c>
      <c r="K6" s="9" t="s">
        <v>13</v>
      </c>
      <c r="L6" s="9" t="s">
        <v>14</v>
      </c>
      <c r="O6" s="10"/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J6" s="9" t="s">
        <v>5</v>
      </c>
      <c r="AK6" s="54" t="s">
        <v>120</v>
      </c>
      <c r="AL6" s="54" t="s">
        <v>121</v>
      </c>
      <c r="AM6" s="54" t="s">
        <v>122</v>
      </c>
      <c r="AN6" s="54" t="s">
        <v>123</v>
      </c>
      <c r="AO6" s="54" t="s">
        <v>120</v>
      </c>
      <c r="AP6" s="54" t="s">
        <v>121</v>
      </c>
      <c r="AQ6" s="54" t="s">
        <v>122</v>
      </c>
      <c r="AR6" s="54" t="s">
        <v>123</v>
      </c>
      <c r="AS6" s="54" t="s">
        <v>120</v>
      </c>
      <c r="AT6" s="54" t="s">
        <v>121</v>
      </c>
      <c r="AU6" s="54" t="s">
        <v>122</v>
      </c>
      <c r="AV6" s="54" t="s">
        <v>123</v>
      </c>
      <c r="AW6" s="9"/>
      <c r="AX6" s="9"/>
    </row>
    <row r="7" spans="1:51" x14ac:dyDescent="0.35">
      <c r="A7" t="s">
        <v>19</v>
      </c>
      <c r="B7" s="14">
        <v>3.7524008940117808E-2</v>
      </c>
      <c r="C7" s="14"/>
      <c r="D7" s="14"/>
      <c r="E7" s="14"/>
      <c r="F7" s="14"/>
      <c r="G7" s="14"/>
      <c r="H7" s="14">
        <f>MAX(B7:G7)</f>
        <v>3.7524008940117808E-2</v>
      </c>
      <c r="J7" s="15">
        <v>-0.25154800528745452</v>
      </c>
      <c r="K7" s="15">
        <v>-0.24789359170879602</v>
      </c>
      <c r="L7" s="15">
        <v>-0.21189305655120388</v>
      </c>
      <c r="O7" s="10"/>
      <c r="V7" s="9"/>
      <c r="W7" s="9"/>
      <c r="X7" s="9"/>
      <c r="Y7" s="11" t="s">
        <v>19</v>
      </c>
      <c r="Z7" s="16">
        <v>3.9445199781359082E-2</v>
      </c>
      <c r="AA7" s="16">
        <v>3.9445199781359082E-2</v>
      </c>
      <c r="AB7" s="16"/>
      <c r="AC7" s="16"/>
      <c r="AD7" s="11"/>
      <c r="AE7" s="11"/>
      <c r="AF7" s="11"/>
      <c r="AG7" s="14">
        <f>MAX(AA7:AF7)</f>
        <v>3.9445199781359082E-2</v>
      </c>
      <c r="AH7" s="11"/>
      <c r="AI7" s="11"/>
      <c r="AJ7" s="9" t="s">
        <v>19</v>
      </c>
      <c r="AK7" s="15">
        <v>-3.1291897697167469E-2</v>
      </c>
      <c r="AL7" s="15">
        <v>-0.14823304010814356</v>
      </c>
      <c r="AM7" s="15">
        <v>-0.12414361203175328</v>
      </c>
      <c r="AN7" s="15">
        <v>-0.12414361203175328</v>
      </c>
      <c r="AO7" s="15">
        <v>-3.0931144056562165E-2</v>
      </c>
      <c r="AP7" s="15">
        <v>-0.32323775078499339</v>
      </c>
      <c r="AQ7" s="15">
        <v>-0.24731044587353937</v>
      </c>
      <c r="AR7" s="15">
        <v>-0.24731044587353937</v>
      </c>
      <c r="AS7" s="15">
        <v>-4.4979672975052093E-2</v>
      </c>
      <c r="AT7" s="15">
        <v>1.2308587886266079E-2</v>
      </c>
      <c r="AU7" s="15">
        <v>-2.2997342754614056E-2</v>
      </c>
      <c r="AV7" s="15">
        <v>-2.2997342754614056E-2</v>
      </c>
      <c r="AW7" s="9"/>
      <c r="AX7" s="9"/>
    </row>
    <row r="8" spans="1:51" s="17" customFormat="1" ht="15.5" x14ac:dyDescent="0.35">
      <c r="A8" s="17" t="s">
        <v>20</v>
      </c>
      <c r="B8" s="18">
        <v>1.4080512469380412E-3</v>
      </c>
      <c r="C8" s="18"/>
      <c r="D8" s="18"/>
      <c r="E8" s="18"/>
      <c r="F8" s="18"/>
      <c r="G8" s="18"/>
      <c r="J8" s="19">
        <v>6.3276398964097244E-2</v>
      </c>
      <c r="K8" s="19">
        <v>6.1451232810287262E-2</v>
      </c>
      <c r="L8" s="19">
        <v>4.4898667414611688E-2</v>
      </c>
      <c r="O8" s="20"/>
      <c r="V8" s="55">
        <f>AVERAGE(J9:S9)</f>
        <v>5.6542099729665409</v>
      </c>
      <c r="W8" s="21"/>
      <c r="X8" s="21"/>
      <c r="Y8" s="22" t="s">
        <v>20</v>
      </c>
      <c r="Z8" s="23">
        <v>1.5559237857913305E-3</v>
      </c>
      <c r="AA8" s="23">
        <v>1.5559237857913305E-3</v>
      </c>
      <c r="AB8" s="23"/>
      <c r="AC8" s="23"/>
      <c r="AD8" s="22"/>
      <c r="AE8" s="22"/>
      <c r="AF8" s="22"/>
      <c r="AH8" s="42">
        <f>AVERAGE(Z9:AF9)</f>
        <v>0.15559237857913305</v>
      </c>
      <c r="AI8" s="22"/>
      <c r="AJ8" s="21" t="s">
        <v>20</v>
      </c>
      <c r="AK8" s="19">
        <v>9.7918286148999467E-4</v>
      </c>
      <c r="AL8" s="19">
        <v>2.1973034179702498E-2</v>
      </c>
      <c r="AM8" s="19">
        <v>1.5411636408290477E-2</v>
      </c>
      <c r="AN8" s="19">
        <v>1.5411636408290477E-2</v>
      </c>
      <c r="AO8" s="19">
        <v>9.5673567264780096E-4</v>
      </c>
      <c r="AP8" s="19">
        <v>0.1044826435325415</v>
      </c>
      <c r="AQ8" s="19">
        <v>6.1162456638168848E-2</v>
      </c>
      <c r="AR8" s="19">
        <v>6.1162456638168848E-2</v>
      </c>
      <c r="AS8" s="19">
        <v>2.0231709809426317E-3</v>
      </c>
      <c r="AT8" s="19">
        <v>1.5150133575393606E-4</v>
      </c>
      <c r="AU8" s="19">
        <v>5.2887777377319956E-4</v>
      </c>
      <c r="AV8" s="19">
        <v>5.2887777377319956E-4</v>
      </c>
      <c r="AW8" s="21"/>
      <c r="AX8" s="21"/>
      <c r="AY8" s="55">
        <f>AVERAGE(AK9:AV9)</f>
        <v>2.3731017516961943</v>
      </c>
    </row>
    <row r="9" spans="1:51" s="25" customFormat="1" ht="15.5" x14ac:dyDescent="0.35">
      <c r="A9" s="24" t="s">
        <v>21</v>
      </c>
      <c r="B9" s="24">
        <v>0.14080512469380413</v>
      </c>
      <c r="C9" s="24"/>
      <c r="D9" s="24"/>
      <c r="E9" s="24"/>
      <c r="F9" s="24"/>
      <c r="G9" s="24"/>
      <c r="H9" s="25">
        <f>MAX(B9:G9)</f>
        <v>0.14080512469380413</v>
      </c>
      <c r="I9" s="29"/>
      <c r="J9" s="24">
        <v>6.3276398964097247</v>
      </c>
      <c r="K9" s="24">
        <v>6.1451232810287264</v>
      </c>
      <c r="L9" s="24">
        <v>4.489866741461169</v>
      </c>
      <c r="N9" s="26"/>
      <c r="O9" s="27"/>
      <c r="U9" s="25">
        <f>MAX(J9:S9)</f>
        <v>6.3276398964097247</v>
      </c>
      <c r="V9" s="60">
        <f>STDEV(J9:S9)</f>
        <v>1.0124719498765344</v>
      </c>
      <c r="W9" s="26"/>
      <c r="X9" s="26"/>
      <c r="Y9" s="22" t="s">
        <v>21</v>
      </c>
      <c r="Z9" s="42">
        <v>0.15559237857913305</v>
      </c>
      <c r="AA9" s="42">
        <v>0.15559237857913305</v>
      </c>
      <c r="AB9" s="42"/>
      <c r="AC9" s="42"/>
      <c r="AD9" s="28"/>
      <c r="AE9" s="29"/>
      <c r="AF9" s="29"/>
      <c r="AG9" s="25">
        <f>MAX(Z9:AF9)</f>
        <v>0.15559237857913305</v>
      </c>
      <c r="AH9" s="62">
        <f>STDEV(Z9:AF9)</f>
        <v>0</v>
      </c>
      <c r="AI9" s="29"/>
      <c r="AJ9" s="26" t="s">
        <v>21</v>
      </c>
      <c r="AK9" s="24">
        <v>9.7918286148999473E-2</v>
      </c>
      <c r="AL9" s="24">
        <v>2.1973034179702498</v>
      </c>
      <c r="AM9" s="24">
        <v>1.5411636408290477</v>
      </c>
      <c r="AN9" s="24">
        <v>1.5411636408290477</v>
      </c>
      <c r="AO9" s="24">
        <v>9.5673567264780102E-2</v>
      </c>
      <c r="AP9" s="24">
        <v>10.448264353254149</v>
      </c>
      <c r="AQ9" s="24">
        <v>6.1162456638168852</v>
      </c>
      <c r="AR9" s="24">
        <v>6.1162456638168852</v>
      </c>
      <c r="AS9" s="24">
        <v>0.20231709809426318</v>
      </c>
      <c r="AT9" s="24">
        <v>1.5150133575393606E-2</v>
      </c>
      <c r="AU9" s="24">
        <v>5.2887777377319957E-2</v>
      </c>
      <c r="AV9" s="24">
        <v>5.2887777377319957E-2</v>
      </c>
      <c r="AW9" s="26"/>
      <c r="AX9" s="26">
        <f>MAX(AK9:AV9)</f>
        <v>10.448264353254149</v>
      </c>
      <c r="AY9" s="60">
        <f>STDEV(AK9:AV9)</f>
        <v>3.3850985937858873</v>
      </c>
    </row>
    <row r="10" spans="1:51" x14ac:dyDescent="0.35">
      <c r="A10" t="s">
        <v>111</v>
      </c>
      <c r="B10" s="14">
        <v>0.65295166092974388</v>
      </c>
      <c r="C10" s="14"/>
      <c r="D10" s="14"/>
      <c r="E10" s="14"/>
      <c r="F10" s="14"/>
      <c r="G10" s="14"/>
      <c r="H10" s="14">
        <f>HLOOKUP(H9,B9:G10,2)</f>
        <v>0.65295166092974388</v>
      </c>
      <c r="I10" s="9"/>
      <c r="J10" s="14">
        <v>3.49217426034093E-3</v>
      </c>
      <c r="K10" s="14">
        <v>4.0159290596242072E-3</v>
      </c>
      <c r="L10" s="14">
        <v>1.4346321591068927E-2</v>
      </c>
      <c r="N10" s="9"/>
      <c r="O10" s="30"/>
      <c r="P10" s="14"/>
      <c r="Q10" s="14"/>
      <c r="R10" s="14"/>
      <c r="S10" s="14"/>
      <c r="T10" s="14"/>
      <c r="U10" s="14">
        <v>3.49217426034093E-3</v>
      </c>
      <c r="V10" s="61">
        <f>V9*100/V8/100</f>
        <v>0.17906514875062737</v>
      </c>
      <c r="W10" s="15"/>
      <c r="X10" s="15"/>
      <c r="Y10" s="11" t="s">
        <v>111</v>
      </c>
      <c r="Z10" s="14">
        <v>0.63176201732199577</v>
      </c>
      <c r="AA10" s="14">
        <v>0.68104568926089071</v>
      </c>
      <c r="AB10" s="14"/>
      <c r="AC10" s="14"/>
      <c r="AD10" s="31"/>
      <c r="AE10" s="16"/>
      <c r="AF10" s="16"/>
      <c r="AG10" s="14">
        <v>0.63176201732199577</v>
      </c>
      <c r="AH10" s="63">
        <f>AH9*100/AH8/100</f>
        <v>0</v>
      </c>
      <c r="AI10" s="31"/>
      <c r="AJ10" s="9" t="s">
        <v>111</v>
      </c>
      <c r="AK10" s="14">
        <v>0.70384668857127297</v>
      </c>
      <c r="AL10" s="14">
        <v>0.12050822488673897</v>
      </c>
      <c r="AM10" s="14">
        <v>0.12883632616392007</v>
      </c>
      <c r="AN10" s="14">
        <v>0.12883632616392007</v>
      </c>
      <c r="AO10" s="14">
        <v>0.70710390204342588</v>
      </c>
      <c r="AP10" s="14">
        <v>5.7240070745577564E-4</v>
      </c>
      <c r="AQ10" s="14">
        <v>2.2798596715797497E-3</v>
      </c>
      <c r="AR10" s="14">
        <v>2.2798596715797497E-3</v>
      </c>
      <c r="AS10" s="14">
        <v>0.58468479274335761</v>
      </c>
      <c r="AT10" s="14">
        <v>0.89797812147520728</v>
      </c>
      <c r="AU10" s="14">
        <v>0.77925899344417937</v>
      </c>
      <c r="AV10" s="14">
        <v>0.77925899344417937</v>
      </c>
      <c r="AW10" s="15"/>
      <c r="AX10" s="14">
        <f>HLOOKUP(AX9,AK9:AV10,2)</f>
        <v>5.7240070745577564E-4</v>
      </c>
      <c r="AY10" s="61">
        <f>AY9*100/AY8/100</f>
        <v>1.4264447748042661</v>
      </c>
    </row>
    <row r="11" spans="1:51" x14ac:dyDescent="0.35">
      <c r="G11" s="9"/>
      <c r="I11" s="9"/>
      <c r="N11" s="9"/>
      <c r="O11" s="30"/>
      <c r="P11" s="14"/>
      <c r="Q11" s="14"/>
      <c r="R11" s="14"/>
      <c r="S11" s="14"/>
      <c r="T11" s="14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64"/>
      <c r="AI11" s="31"/>
      <c r="AJ11" s="16"/>
      <c r="AK11" s="16"/>
      <c r="AL11" s="16"/>
      <c r="AM11" s="16"/>
      <c r="AN11" s="15"/>
      <c r="AO11" s="9"/>
      <c r="AP11" s="15"/>
      <c r="AQ11" s="15"/>
      <c r="AR11" s="15"/>
      <c r="AS11" s="15"/>
      <c r="AT11" s="15"/>
      <c r="AU11" s="15"/>
      <c r="AV11" s="15"/>
      <c r="AW11" s="15"/>
      <c r="AX11" s="15"/>
      <c r="AY11" s="15"/>
    </row>
    <row r="12" spans="1:51" s="2" customFormat="1" ht="26" x14ac:dyDescent="0.6">
      <c r="A12" s="2" t="s">
        <v>22</v>
      </c>
      <c r="J12" s="4" t="s">
        <v>124</v>
      </c>
      <c r="K12"/>
      <c r="L12"/>
      <c r="M12"/>
      <c r="N12" s="4"/>
      <c r="O12" s="3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 s="6" t="s">
        <v>129</v>
      </c>
      <c r="AK12" s="9"/>
      <c r="AL12" s="9"/>
      <c r="AM12" s="9"/>
      <c r="AN12" s="9"/>
      <c r="AO12" s="9"/>
      <c r="AP12" s="9"/>
      <c r="AQ12" s="9"/>
      <c r="AR12" s="9"/>
      <c r="AS12" s="9"/>
      <c r="AT12" s="9"/>
      <c r="AU12"/>
      <c r="AV12" s="4"/>
      <c r="AW12" s="4"/>
      <c r="AX12" s="4"/>
    </row>
    <row r="13" spans="1:51" x14ac:dyDescent="0.35">
      <c r="A13" t="s">
        <v>26</v>
      </c>
      <c r="J13" s="9"/>
      <c r="K13" s="9" t="s">
        <v>4</v>
      </c>
      <c r="L13" s="9"/>
      <c r="N13" s="9"/>
      <c r="O13" s="10"/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J13" s="11"/>
      <c r="AK13" s="9" t="s">
        <v>27</v>
      </c>
      <c r="AL13" s="9"/>
      <c r="AM13" s="9"/>
      <c r="AN13" s="9"/>
      <c r="AO13" s="12" t="s">
        <v>28</v>
      </c>
      <c r="AP13" s="12"/>
      <c r="AQ13" s="12"/>
      <c r="AR13" s="12"/>
      <c r="AS13" s="13" t="s">
        <v>29</v>
      </c>
      <c r="AT13" s="13"/>
      <c r="AU13" s="13"/>
      <c r="AV13" s="13"/>
      <c r="AW13" s="9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J14" s="9" t="s">
        <v>12</v>
      </c>
      <c r="K14" s="9" t="s">
        <v>30</v>
      </c>
      <c r="L14" s="9" t="s">
        <v>31</v>
      </c>
      <c r="N14" s="9"/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J14" s="11"/>
      <c r="AK14" s="54" t="s">
        <v>120</v>
      </c>
      <c r="AL14" s="54" t="s">
        <v>121</v>
      </c>
      <c r="AM14" s="54" t="s">
        <v>122</v>
      </c>
      <c r="AN14" s="54" t="s">
        <v>123</v>
      </c>
      <c r="AO14" s="54" t="s">
        <v>120</v>
      </c>
      <c r="AP14" s="54" t="s">
        <v>121</v>
      </c>
      <c r="AQ14" s="54" t="s">
        <v>122</v>
      </c>
      <c r="AR14" s="54" t="s">
        <v>123</v>
      </c>
      <c r="AS14" s="54" t="s">
        <v>120</v>
      </c>
      <c r="AT14" s="54" t="s">
        <v>121</v>
      </c>
      <c r="AU14" s="54" t="s">
        <v>122</v>
      </c>
      <c r="AV14" s="54" t="s">
        <v>123</v>
      </c>
      <c r="AW14" s="9"/>
      <c r="AX14" s="9"/>
    </row>
    <row r="15" spans="1:51" x14ac:dyDescent="0.35">
      <c r="A15" s="30" t="s">
        <v>32</v>
      </c>
      <c r="B15">
        <v>105</v>
      </c>
      <c r="J15" s="9">
        <v>132</v>
      </c>
      <c r="K15" s="9">
        <v>132</v>
      </c>
      <c r="L15" s="9">
        <v>131</v>
      </c>
      <c r="N15" s="9"/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  <c r="AJ15" s="33" t="s">
        <v>32</v>
      </c>
      <c r="AK15" s="9">
        <v>135</v>
      </c>
      <c r="AL15" s="9">
        <v>110</v>
      </c>
      <c r="AM15" s="9">
        <v>136</v>
      </c>
      <c r="AN15" s="9">
        <v>136</v>
      </c>
      <c r="AO15" s="9">
        <v>136</v>
      </c>
      <c r="AP15" s="9">
        <v>109</v>
      </c>
      <c r="AQ15" s="9">
        <v>136</v>
      </c>
      <c r="AR15" s="9">
        <v>136</v>
      </c>
      <c r="AS15" s="9">
        <v>134</v>
      </c>
      <c r="AT15" s="9">
        <v>110</v>
      </c>
      <c r="AU15" s="9">
        <v>135</v>
      </c>
      <c r="AV15" s="9">
        <v>135</v>
      </c>
      <c r="AW15" s="9"/>
      <c r="AX15" s="9"/>
    </row>
    <row r="16" spans="1:51" ht="15.5" x14ac:dyDescent="0.35">
      <c r="A16" s="30" t="s">
        <v>33</v>
      </c>
      <c r="B16">
        <v>45</v>
      </c>
      <c r="J16" s="9">
        <v>70</v>
      </c>
      <c r="K16" s="9">
        <v>64</v>
      </c>
      <c r="L16" s="9">
        <v>74</v>
      </c>
      <c r="N16" s="9"/>
      <c r="V16" s="55">
        <f>AVERAGE(J17:S17)</f>
        <v>52.667900377824047</v>
      </c>
      <c r="W16" s="9"/>
      <c r="X16" s="9"/>
      <c r="Y16" s="31" t="s">
        <v>33</v>
      </c>
      <c r="Z16" s="11">
        <v>55</v>
      </c>
      <c r="AA16" s="11">
        <v>55</v>
      </c>
      <c r="AB16" s="11"/>
      <c r="AC16" s="11"/>
      <c r="AD16" s="9"/>
      <c r="AE16" s="9"/>
      <c r="AF16" s="9"/>
      <c r="AH16" s="42">
        <f>AVERAGE(Z17:AF17)</f>
        <v>50.458715596330272</v>
      </c>
      <c r="AI16" s="11"/>
      <c r="AJ16" s="33" t="s">
        <v>33</v>
      </c>
      <c r="AK16" s="9">
        <v>67</v>
      </c>
      <c r="AL16" s="9">
        <v>56</v>
      </c>
      <c r="AM16" s="9">
        <v>70</v>
      </c>
      <c r="AN16" s="9">
        <v>70</v>
      </c>
      <c r="AO16" s="9">
        <v>66</v>
      </c>
      <c r="AP16" s="9">
        <v>42</v>
      </c>
      <c r="AQ16" s="9">
        <v>59</v>
      </c>
      <c r="AR16" s="9">
        <v>59</v>
      </c>
      <c r="AS16" s="9">
        <v>65</v>
      </c>
      <c r="AT16" s="9">
        <v>67</v>
      </c>
      <c r="AU16" s="9">
        <v>73</v>
      </c>
      <c r="AV16" s="9">
        <v>73</v>
      </c>
      <c r="AW16" s="9"/>
      <c r="AX16" s="9"/>
      <c r="AY16" s="55">
        <f>AVERAGE(AK17:AV17)</f>
        <v>49.572568874326407</v>
      </c>
    </row>
    <row r="17" spans="1:51" s="24" customFormat="1" ht="15.5" x14ac:dyDescent="0.35">
      <c r="A17" s="34" t="s">
        <v>34</v>
      </c>
      <c r="B17" s="24">
        <v>42.857142857142854</v>
      </c>
      <c r="H17" s="25">
        <f>MAX(B17:G17)</f>
        <v>42.857142857142854</v>
      </c>
      <c r="J17" s="24">
        <v>53.030303030303031</v>
      </c>
      <c r="K17" s="24">
        <v>48.484848484848484</v>
      </c>
      <c r="L17" s="24">
        <v>56.488549618320612</v>
      </c>
      <c r="U17" s="25">
        <f>MAX(J17:S17)</f>
        <v>56.488549618320612</v>
      </c>
      <c r="V17" s="60">
        <f>STDEV(J17:S17)</f>
        <v>4.0141387270968361</v>
      </c>
      <c r="Y17" s="34" t="s">
        <v>34</v>
      </c>
      <c r="Z17" s="24">
        <v>50.458715596330272</v>
      </c>
      <c r="AA17" s="24">
        <v>50.458715596330272</v>
      </c>
      <c r="AG17" s="25">
        <f>MAX(Z17:AF17)</f>
        <v>50.458715596330272</v>
      </c>
      <c r="AH17" s="62">
        <f>STDEV(Z17:AF17)</f>
        <v>0</v>
      </c>
      <c r="AJ17" s="34" t="s">
        <v>34</v>
      </c>
      <c r="AK17" s="24">
        <v>49.629629629629626</v>
      </c>
      <c r="AL17" s="24">
        <v>50.909090909090907</v>
      </c>
      <c r="AM17" s="24">
        <v>51.470588235294116</v>
      </c>
      <c r="AN17" s="24">
        <v>51.470588235294116</v>
      </c>
      <c r="AO17" s="24">
        <v>48.529411764705884</v>
      </c>
      <c r="AP17" s="24">
        <v>38.532110091743121</v>
      </c>
      <c r="AQ17" s="24">
        <v>43.382352941176471</v>
      </c>
      <c r="AR17" s="24">
        <v>43.382352941176471</v>
      </c>
      <c r="AS17" s="24">
        <v>48.507462686567166</v>
      </c>
      <c r="AT17" s="24">
        <v>60.909090909090907</v>
      </c>
      <c r="AU17" s="24">
        <v>54.074074074074076</v>
      </c>
      <c r="AV17" s="24">
        <v>54.074074074074076</v>
      </c>
      <c r="AX17" s="26">
        <f>MAX(AK17:AV17)</f>
        <v>60.909090909090907</v>
      </c>
      <c r="AY17" s="60">
        <f>STDEV(AK17:AV17)</f>
        <v>5.868174849554328</v>
      </c>
    </row>
    <row r="18" spans="1:51" x14ac:dyDescent="0.35">
      <c r="A18" t="s">
        <v>119</v>
      </c>
      <c r="B18" s="52" t="s">
        <v>125</v>
      </c>
      <c r="G18" s="9"/>
      <c r="H18" s="14" t="str">
        <f>HLOOKUP(H17,B17:G18,2)</f>
        <v>n.s.</v>
      </c>
      <c r="J18" s="52" t="s">
        <v>125</v>
      </c>
      <c r="K18" s="52" t="s">
        <v>125</v>
      </c>
      <c r="L18" s="52" t="s">
        <v>125</v>
      </c>
      <c r="N18" s="9"/>
      <c r="U18" s="14" t="str">
        <f>HLOOKUP(U17,J17:L18,2)</f>
        <v>n.s.</v>
      </c>
      <c r="V18" s="61">
        <f>V17*100/V16/100</f>
        <v>7.6216038579487388E-2</v>
      </c>
      <c r="W18" s="9"/>
      <c r="X18" s="9"/>
      <c r="Z18" s="52" t="s">
        <v>125</v>
      </c>
      <c r="AA18" s="52" t="s">
        <v>125</v>
      </c>
      <c r="AB18" s="52"/>
      <c r="AC18" s="52"/>
      <c r="AD18" s="11"/>
      <c r="AE18" s="11"/>
      <c r="AF18" s="11"/>
      <c r="AG18" s="14" t="str">
        <f>HLOOKUP(AG17,Z17:AF18,2)</f>
        <v>n.s.</v>
      </c>
      <c r="AH18" s="63">
        <f>AH17*100/AH16/100</f>
        <v>0</v>
      </c>
      <c r="AI18" s="11"/>
      <c r="AJ18" s="11"/>
      <c r="AK18" s="52" t="s">
        <v>125</v>
      </c>
      <c r="AL18" s="52" t="s">
        <v>125</v>
      </c>
      <c r="AM18" s="52" t="s">
        <v>125</v>
      </c>
      <c r="AN18" s="52" t="s">
        <v>125</v>
      </c>
      <c r="AO18" s="52" t="s">
        <v>125</v>
      </c>
      <c r="AP18" s="52" t="s">
        <v>125</v>
      </c>
      <c r="AQ18" s="52" t="s">
        <v>125</v>
      </c>
      <c r="AR18" s="52" t="s">
        <v>125</v>
      </c>
      <c r="AS18" s="52" t="s">
        <v>125</v>
      </c>
      <c r="AT18" s="52" t="s">
        <v>126</v>
      </c>
      <c r="AU18" s="52" t="s">
        <v>125</v>
      </c>
      <c r="AV18" s="52" t="s">
        <v>125</v>
      </c>
      <c r="AW18" s="9"/>
      <c r="AX18" s="52" t="s">
        <v>126</v>
      </c>
      <c r="AY18" s="61">
        <f>AY17*100/AY16/100</f>
        <v>0.11837544397650633</v>
      </c>
    </row>
    <row r="19" spans="1:51" ht="15.5" x14ac:dyDescent="0.35">
      <c r="J19" s="24">
        <v>46.969696969696969</v>
      </c>
      <c r="K19" s="24">
        <v>51.515151515151516</v>
      </c>
      <c r="L19" s="24">
        <v>43.511450381679388</v>
      </c>
      <c r="N19" s="9"/>
      <c r="U19" s="47">
        <f>MAX(J19:S19)</f>
        <v>51.515151515151516</v>
      </c>
      <c r="V19" s="57">
        <f>AVERAGE(J19:S19)</f>
        <v>47.332099622175953</v>
      </c>
      <c r="AB19" s="11"/>
      <c r="AC19" s="11"/>
      <c r="AD19" s="11"/>
      <c r="AE19" s="11"/>
      <c r="AF19" s="11"/>
      <c r="AJ19" s="34" t="s">
        <v>127</v>
      </c>
      <c r="AK19" s="24">
        <v>50.370370370370374</v>
      </c>
      <c r="AL19" s="24">
        <v>49.090909090909093</v>
      </c>
      <c r="AM19" s="24">
        <v>48.529411764705884</v>
      </c>
      <c r="AN19" s="24">
        <v>48.529411764705884</v>
      </c>
      <c r="AO19" s="24">
        <v>51.470588235294116</v>
      </c>
      <c r="AP19" s="24">
        <v>61.467889908256879</v>
      </c>
      <c r="AQ19" s="24">
        <v>56.617647058823529</v>
      </c>
      <c r="AR19" s="24">
        <v>56.617647058823529</v>
      </c>
      <c r="AS19" s="24">
        <v>51.492537313432834</v>
      </c>
      <c r="AT19" s="24">
        <v>39.090909090909093</v>
      </c>
      <c r="AU19" s="24">
        <v>45.925925925925924</v>
      </c>
      <c r="AV19" s="24">
        <v>45.925925925925924</v>
      </c>
      <c r="AX19" s="47">
        <f>MAX(AK19:AV19)</f>
        <v>61.467889908256879</v>
      </c>
      <c r="AY19" s="57">
        <f>AVERAGE(AK19:AV19)</f>
        <v>50.427431125673593</v>
      </c>
    </row>
    <row r="20" spans="1:51" x14ac:dyDescent="0.35">
      <c r="J20" t="s">
        <v>125</v>
      </c>
      <c r="K20" t="s">
        <v>125</v>
      </c>
      <c r="L20" t="s">
        <v>125</v>
      </c>
      <c r="N20" s="9"/>
      <c r="U20" s="48" t="str">
        <f>HLOOKUP(U19,J19:L20,2)</f>
        <v>n.s.</v>
      </c>
      <c r="V20" s="65">
        <f>STDEV(J19:S19)</f>
        <v>4.0141387270968361</v>
      </c>
      <c r="AB20" s="11"/>
      <c r="AC20" s="11"/>
      <c r="AD20" s="11"/>
      <c r="AE20" s="11"/>
      <c r="AF20" s="11"/>
      <c r="AH20" s="11"/>
      <c r="AJ20" s="11"/>
      <c r="AK20" t="s">
        <v>125</v>
      </c>
      <c r="AL20" t="s">
        <v>125</v>
      </c>
      <c r="AM20" t="s">
        <v>125</v>
      </c>
      <c r="AN20" t="s">
        <v>125</v>
      </c>
      <c r="AO20" t="s">
        <v>125</v>
      </c>
      <c r="AP20" t="s">
        <v>126</v>
      </c>
      <c r="AQ20" t="s">
        <v>125</v>
      </c>
      <c r="AR20" t="s">
        <v>125</v>
      </c>
      <c r="AS20" t="s">
        <v>125</v>
      </c>
      <c r="AT20" t="s">
        <v>125</v>
      </c>
      <c r="AU20" t="s">
        <v>125</v>
      </c>
      <c r="AV20" t="s">
        <v>125</v>
      </c>
      <c r="AX20" s="48"/>
      <c r="AY20" s="65">
        <f>STDEV(AK19:AV19)</f>
        <v>5.8681748495542996</v>
      </c>
    </row>
    <row r="21" spans="1:51" x14ac:dyDescent="0.35">
      <c r="U21" s="49"/>
      <c r="V21" s="66">
        <f>V20*100/V19/100</f>
        <v>8.4807958217347684E-2</v>
      </c>
      <c r="AX21" s="49"/>
      <c r="AY21" s="66">
        <f>AY20*100/AY19/100</f>
        <v>0.11636870486084896</v>
      </c>
    </row>
    <row r="22" spans="1:51" x14ac:dyDescent="0.35">
      <c r="A22" t="s">
        <v>38</v>
      </c>
      <c r="AX22" s="9"/>
    </row>
    <row r="23" spans="1:51" s="2" customFormat="1" ht="26" x14ac:dyDescent="0.6">
      <c r="A23" s="1" t="s">
        <v>0</v>
      </c>
      <c r="B23" s="1"/>
      <c r="C23" s="1"/>
      <c r="D23" s="1"/>
      <c r="E23" s="1"/>
      <c r="F23" s="1"/>
      <c r="G23" s="1"/>
      <c r="J23" s="3" t="s">
        <v>1</v>
      </c>
      <c r="K23" s="1"/>
      <c r="L23" s="1"/>
      <c r="M23" s="1"/>
      <c r="N23" s="1"/>
      <c r="O23" s="1"/>
      <c r="P23" s="1"/>
      <c r="Q23" s="1"/>
      <c r="R23" s="1"/>
      <c r="S23" s="1"/>
      <c r="V23" s="4"/>
      <c r="W23" s="4"/>
      <c r="X23" s="4"/>
      <c r="Y23" s="5" t="s">
        <v>2</v>
      </c>
      <c r="Z23" s="1"/>
      <c r="AA23" s="1"/>
      <c r="AB23" s="5"/>
      <c r="AC23" s="5"/>
      <c r="AD23" s="5"/>
      <c r="AE23" s="5"/>
      <c r="AF23" s="5"/>
      <c r="AH23" s="6"/>
      <c r="AJ23" s="5" t="s">
        <v>3</v>
      </c>
      <c r="AK23" s="7"/>
      <c r="AL23" s="7"/>
      <c r="AM23" s="8"/>
      <c r="AN23" s="8"/>
      <c r="AO23" s="8"/>
      <c r="AP23" s="1"/>
      <c r="AQ23" s="1"/>
      <c r="AR23" s="3"/>
      <c r="AS23" s="3"/>
      <c r="AT23" s="3"/>
      <c r="AU23" s="3"/>
      <c r="AV23" s="3"/>
      <c r="AW23" s="4"/>
      <c r="AX23" s="4"/>
    </row>
    <row r="24" spans="1:51" x14ac:dyDescent="0.35">
      <c r="A24" t="s">
        <v>115</v>
      </c>
      <c r="G24" s="9"/>
      <c r="J24" s="9"/>
      <c r="K24" s="9" t="s">
        <v>4</v>
      </c>
      <c r="O24" s="10"/>
      <c r="V24" s="9"/>
      <c r="W24" s="9"/>
      <c r="X24" s="9"/>
      <c r="AB24" s="11"/>
      <c r="AC24" s="11"/>
      <c r="AD24" s="11"/>
      <c r="AE24" s="11"/>
      <c r="AF24" s="11"/>
      <c r="AH24" s="11"/>
      <c r="AI24" s="11"/>
      <c r="AJ24" s="9"/>
      <c r="AK24" s="9" t="s">
        <v>27</v>
      </c>
      <c r="AL24" s="9"/>
      <c r="AM24" s="9"/>
      <c r="AN24" s="9"/>
      <c r="AO24" s="12" t="s">
        <v>28</v>
      </c>
      <c r="AP24" s="12"/>
      <c r="AQ24" s="12"/>
      <c r="AR24" s="12"/>
      <c r="AS24" s="13" t="s">
        <v>29</v>
      </c>
      <c r="AT24" s="13"/>
      <c r="AU24" s="13"/>
      <c r="AV24" s="13"/>
      <c r="AW24" s="9"/>
      <c r="AX24" s="9"/>
    </row>
    <row r="25" spans="1:51" x14ac:dyDescent="0.35">
      <c r="A25" t="s">
        <v>5</v>
      </c>
      <c r="B25" t="s">
        <v>6</v>
      </c>
      <c r="C25" t="s">
        <v>7</v>
      </c>
      <c r="D25" t="s">
        <v>8</v>
      </c>
      <c r="E25" t="s">
        <v>9</v>
      </c>
      <c r="F25" t="s">
        <v>10</v>
      </c>
      <c r="G25" t="s">
        <v>11</v>
      </c>
      <c r="J25" s="9" t="s">
        <v>12</v>
      </c>
      <c r="K25" s="9" t="s">
        <v>13</v>
      </c>
      <c r="L25" s="9" t="s">
        <v>14</v>
      </c>
      <c r="O25" s="10"/>
      <c r="V25" s="9"/>
      <c r="W25" s="9"/>
      <c r="X25" s="9"/>
      <c r="Y25" s="11" t="s">
        <v>5</v>
      </c>
      <c r="Z25" s="11" t="s">
        <v>15</v>
      </c>
      <c r="AA25" s="11" t="s">
        <v>16</v>
      </c>
      <c r="AB25" s="11" t="s">
        <v>17</v>
      </c>
      <c r="AC25" s="11" t="s">
        <v>18</v>
      </c>
      <c r="AD25" s="11"/>
      <c r="AE25" s="11"/>
      <c r="AF25" s="11"/>
      <c r="AH25" s="11"/>
      <c r="AI25" s="11"/>
      <c r="AJ25" s="9" t="s">
        <v>5</v>
      </c>
      <c r="AK25" s="54" t="s">
        <v>120</v>
      </c>
      <c r="AL25" s="54" t="s">
        <v>121</v>
      </c>
      <c r="AM25" s="54" t="s">
        <v>122</v>
      </c>
      <c r="AN25" s="54" t="s">
        <v>123</v>
      </c>
      <c r="AO25" s="54" t="s">
        <v>120</v>
      </c>
      <c r="AP25" s="54" t="s">
        <v>121</v>
      </c>
      <c r="AQ25" s="54" t="s">
        <v>122</v>
      </c>
      <c r="AR25" s="54" t="s">
        <v>123</v>
      </c>
      <c r="AS25" s="54" t="s">
        <v>120</v>
      </c>
      <c r="AT25" s="54" t="s">
        <v>121</v>
      </c>
      <c r="AU25" s="54" t="s">
        <v>122</v>
      </c>
      <c r="AV25" s="54" t="s">
        <v>123</v>
      </c>
      <c r="AW25" s="9"/>
      <c r="AX25" s="9"/>
    </row>
    <row r="26" spans="1:51" x14ac:dyDescent="0.35">
      <c r="A26" t="s">
        <v>19</v>
      </c>
      <c r="B26" s="14">
        <v>0.14368797336376479</v>
      </c>
      <c r="C26" s="14">
        <v>9.834773655932938E-2</v>
      </c>
      <c r="D26" s="14"/>
      <c r="E26" s="14">
        <v>0.68910800284927753</v>
      </c>
      <c r="F26" s="14"/>
      <c r="G26" s="14"/>
      <c r="H26" s="14">
        <f>MAX(B26:G26)</f>
        <v>0.68910800284927753</v>
      </c>
      <c r="J26" s="15">
        <v>-0.46167806411803947</v>
      </c>
      <c r="K26" s="15">
        <v>-0.36056593211348148</v>
      </c>
      <c r="L26" s="15">
        <v>-0.429056383671789</v>
      </c>
      <c r="O26" s="10"/>
      <c r="V26" s="9"/>
      <c r="W26" s="9"/>
      <c r="X26" s="9"/>
      <c r="Y26" s="11" t="s">
        <v>19</v>
      </c>
      <c r="Z26" s="16">
        <v>5.6152884692502451E-2</v>
      </c>
      <c r="AA26" s="16">
        <v>0.44238321636097161</v>
      </c>
      <c r="AB26" s="16">
        <v>0.50037034611295761</v>
      </c>
      <c r="AC26" s="16"/>
      <c r="AD26" s="11"/>
      <c r="AE26" s="11"/>
      <c r="AF26" s="11"/>
      <c r="AG26" s="14">
        <f>MAX(AA26:AF26)</f>
        <v>0.50037034611295761</v>
      </c>
      <c r="AH26" s="11"/>
      <c r="AI26" s="11"/>
      <c r="AJ26" s="9" t="s">
        <v>19</v>
      </c>
      <c r="AK26" s="15">
        <v>-0.17566652571846578</v>
      </c>
      <c r="AL26" s="15">
        <v>-0.56805247014623972</v>
      </c>
      <c r="AM26" s="15">
        <v>-0.52154277001141924</v>
      </c>
      <c r="AN26" s="15">
        <v>-0.46167806411803947</v>
      </c>
      <c r="AO26" s="15">
        <v>-5.1931402696576236E-2</v>
      </c>
      <c r="AP26" s="15">
        <v>-0.52912527217083039</v>
      </c>
      <c r="AQ26" s="15">
        <v>-0.43170172819968317</v>
      </c>
      <c r="AR26" s="15">
        <v>-0.36056593211348148</v>
      </c>
      <c r="AS26" s="15">
        <v>-0.14653124073644788</v>
      </c>
      <c r="AT26" s="15">
        <v>-0.52310785068643018</v>
      </c>
      <c r="AU26" s="15">
        <v>-0.50126503346437856</v>
      </c>
      <c r="AV26" s="15">
        <v>-0.429056383671789</v>
      </c>
      <c r="AW26" s="9"/>
      <c r="AX26" s="9"/>
    </row>
    <row r="27" spans="1:51" s="17" customFormat="1" ht="15.5" x14ac:dyDescent="0.35">
      <c r="A27" s="17" t="s">
        <v>20</v>
      </c>
      <c r="B27" s="18">
        <v>2.0646233689385982E-2</v>
      </c>
      <c r="C27" s="18">
        <v>9.6722772863432529E-3</v>
      </c>
      <c r="D27" s="18"/>
      <c r="E27" s="18">
        <v>0.47486983959091988</v>
      </c>
      <c r="F27" s="18"/>
      <c r="G27" s="18"/>
      <c r="I27" s="24">
        <f>AVERAGE(B28:G28)</f>
        <v>16.839611685554971</v>
      </c>
      <c r="J27" s="19">
        <v>0.21314663488778057</v>
      </c>
      <c r="K27" s="19">
        <v>0.13000779140086374</v>
      </c>
      <c r="L27" s="19">
        <v>0.18408938036951342</v>
      </c>
      <c r="O27" s="20"/>
      <c r="V27" s="55">
        <f>AVERAGE(J28:S28)</f>
        <v>17.574793555271924</v>
      </c>
      <c r="W27" s="21"/>
      <c r="X27" s="21"/>
      <c r="Y27" s="22" t="s">
        <v>20</v>
      </c>
      <c r="Z27" s="23">
        <v>3.1531464592894761E-3</v>
      </c>
      <c r="AA27" s="23">
        <v>0.19570291011787821</v>
      </c>
      <c r="AB27" s="23">
        <v>0.25037048326920097</v>
      </c>
      <c r="AC27" s="23"/>
      <c r="AD27" s="22"/>
      <c r="AE27" s="22"/>
      <c r="AF27" s="22"/>
      <c r="AH27" s="42">
        <f>AVERAGE(Z28:AF28)</f>
        <v>14.974217994878956</v>
      </c>
      <c r="AI27" s="22"/>
      <c r="AJ27" s="21" t="s">
        <v>20</v>
      </c>
      <c r="AK27" s="19">
        <v>3.0858728257996397E-2</v>
      </c>
      <c r="AL27" s="19">
        <v>0.32268360883924457</v>
      </c>
      <c r="AM27" s="19">
        <v>0.27200686095118415</v>
      </c>
      <c r="AN27" s="19">
        <v>0.21314663488778057</v>
      </c>
      <c r="AO27" s="19">
        <v>2.6968705860339654E-3</v>
      </c>
      <c r="AP27" s="19">
        <v>0.27997355364985532</v>
      </c>
      <c r="AQ27" s="19">
        <v>0.18636638213059312</v>
      </c>
      <c r="AR27" s="19">
        <v>0.13000779140086374</v>
      </c>
      <c r="AS27" s="19">
        <v>2.1471404511762843E-2</v>
      </c>
      <c r="AT27" s="19">
        <v>0.2736418234497765</v>
      </c>
      <c r="AU27" s="19">
        <v>0.25126663377404457</v>
      </c>
      <c r="AV27" s="19">
        <v>0.18408938036951342</v>
      </c>
      <c r="AW27" s="21"/>
      <c r="AX27" s="21"/>
      <c r="AY27" s="55">
        <f>AVERAGE(AK28:AV28)</f>
        <v>18.068413940072073</v>
      </c>
    </row>
    <row r="28" spans="1:51" s="25" customFormat="1" ht="15.5" x14ac:dyDescent="0.35">
      <c r="A28" s="24" t="s">
        <v>21</v>
      </c>
      <c r="B28" s="24">
        <v>2.0646233689385984</v>
      </c>
      <c r="C28" s="24">
        <v>0.96722772863432527</v>
      </c>
      <c r="D28" s="24"/>
      <c r="E28" s="24">
        <v>47.486983959091987</v>
      </c>
      <c r="F28" s="24"/>
      <c r="G28" s="24"/>
      <c r="H28" s="25">
        <f>MAX(B28:G28)</f>
        <v>47.486983959091987</v>
      </c>
      <c r="I28" s="29">
        <f>STDEV(B28:G28)</f>
        <v>26.547074033731363</v>
      </c>
      <c r="J28" s="24">
        <v>21.314663488778056</v>
      </c>
      <c r="K28" s="24">
        <v>13.000779140086374</v>
      </c>
      <c r="L28" s="24">
        <v>18.408938036951341</v>
      </c>
      <c r="N28" s="26"/>
      <c r="O28" s="27"/>
      <c r="U28" s="25">
        <f>MAX(J28:S28)</f>
        <v>21.314663488778056</v>
      </c>
      <c r="V28" s="60">
        <f>STDEV(J28:S28)</f>
        <v>4.219243534461155</v>
      </c>
      <c r="W28" s="26"/>
      <c r="X28" s="26"/>
      <c r="Y28" s="25" t="s">
        <v>21</v>
      </c>
      <c r="Z28" s="24">
        <v>0.31531464592894759</v>
      </c>
      <c r="AA28" s="24">
        <v>19.570291011787823</v>
      </c>
      <c r="AB28" s="24">
        <v>25.037048326920097</v>
      </c>
      <c r="AC28" s="24"/>
      <c r="AD28" s="28"/>
      <c r="AE28" s="29"/>
      <c r="AF28" s="29"/>
      <c r="AG28" s="25">
        <f>MAX(Z28:AF28)</f>
        <v>25.037048326920097</v>
      </c>
      <c r="AH28" s="29">
        <f>STDEV(Z28:AF28)</f>
        <v>12.985913307543345</v>
      </c>
      <c r="AI28" s="29"/>
      <c r="AJ28" s="26" t="s">
        <v>21</v>
      </c>
      <c r="AK28" s="24">
        <v>3.0858728257996395</v>
      </c>
      <c r="AL28" s="24">
        <v>32.268360883924458</v>
      </c>
      <c r="AM28" s="24">
        <v>27.200686095118414</v>
      </c>
      <c r="AN28" s="24">
        <v>21.314663488778056</v>
      </c>
      <c r="AO28" s="24">
        <v>0.26968705860339653</v>
      </c>
      <c r="AP28" s="24">
        <v>27.99735536498553</v>
      </c>
      <c r="AQ28" s="24">
        <v>18.63663821305931</v>
      </c>
      <c r="AR28" s="24">
        <v>13.000779140086374</v>
      </c>
      <c r="AS28" s="24">
        <v>2.1471404511762842</v>
      </c>
      <c r="AT28" s="24">
        <v>27.36418234497765</v>
      </c>
      <c r="AU28" s="24">
        <v>25.126663377404455</v>
      </c>
      <c r="AV28" s="24">
        <v>18.408938036951341</v>
      </c>
      <c r="AW28" s="26"/>
      <c r="AX28" s="26">
        <f>MAX(AK28:AV28)</f>
        <v>32.268360883924458</v>
      </c>
      <c r="AY28" s="60">
        <f>STDEV(AK28:AV28)</f>
        <v>11.08343162125065</v>
      </c>
    </row>
    <row r="29" spans="1:51" x14ac:dyDescent="0.35">
      <c r="B29" s="14">
        <v>0.21559747735206439</v>
      </c>
      <c r="C29" s="14">
        <v>0.4012175662799724</v>
      </c>
      <c r="D29" s="14"/>
      <c r="E29" s="14">
        <v>8.204631322036915E-12</v>
      </c>
      <c r="F29" s="14"/>
      <c r="G29" s="14"/>
      <c r="H29" s="14">
        <f>HLOOKUP(H28,B28:G29,2)</f>
        <v>8.204631322036915E-12</v>
      </c>
      <c r="I29" s="56">
        <f>I28*100/I27/100</f>
        <v>1.5764659262602509</v>
      </c>
      <c r="J29" s="14">
        <v>6.52517727264837E-5</v>
      </c>
      <c r="K29" s="14">
        <v>2.3388169624488217E-3</v>
      </c>
      <c r="L29" s="14">
        <v>2.3458473642983592E-4</v>
      </c>
      <c r="N29" s="9"/>
      <c r="O29" s="30"/>
      <c r="P29" s="14"/>
      <c r="Q29" s="14"/>
      <c r="R29" s="14"/>
      <c r="S29" s="14"/>
      <c r="T29" s="14"/>
      <c r="U29" s="14">
        <f>HLOOKUP(U28,J28:L29,2)</f>
        <v>2.3458473642983592E-4</v>
      </c>
      <c r="V29" s="61">
        <f>V28*100/V27/100</f>
        <v>0.2400735758967425</v>
      </c>
      <c r="W29" s="15"/>
      <c r="X29" s="15"/>
      <c r="Y29" t="s">
        <v>111</v>
      </c>
      <c r="Z29" s="14">
        <v>0.62078882148716619</v>
      </c>
      <c r="AA29" s="14">
        <v>6.3799138620517687E-13</v>
      </c>
      <c r="AB29" s="14">
        <v>1.1270276896073628E-16</v>
      </c>
      <c r="AC29" s="14"/>
      <c r="AD29" s="31"/>
      <c r="AE29" s="16"/>
      <c r="AF29" s="16"/>
      <c r="AG29" s="14">
        <f>HLOOKUP(AG28,Z28:AF29,2)</f>
        <v>1.1270276896073628E-16</v>
      </c>
      <c r="AH29" s="56">
        <f>AH28*100/AH27/100</f>
        <v>0.86721812865182069</v>
      </c>
      <c r="AI29" s="31"/>
      <c r="AJ29" s="9" t="s">
        <v>111</v>
      </c>
      <c r="AK29" s="14">
        <v>0.11908453229752257</v>
      </c>
      <c r="AL29" s="14">
        <v>6.5960857524815063E-22</v>
      </c>
      <c r="AM29" s="14">
        <v>3.2697202364310795E-18</v>
      </c>
      <c r="AN29" s="14">
        <v>3.9887818360063212E-14</v>
      </c>
      <c r="AO29" s="14">
        <v>0.64732095374462695</v>
      </c>
      <c r="AP29" s="14">
        <v>1.0222707290990369E-18</v>
      </c>
      <c r="AQ29" s="14">
        <v>2.321734692990383E-12</v>
      </c>
      <c r="AR29" s="14">
        <v>8.2425912814678523E-9</v>
      </c>
      <c r="AS29" s="14">
        <v>0.19463066110292521</v>
      </c>
      <c r="AT29" s="14">
        <v>2.9300465253870784E-18</v>
      </c>
      <c r="AU29" s="14">
        <v>9.7522257863637149E-17</v>
      </c>
      <c r="AV29" s="14">
        <v>3.2614391969483754E-12</v>
      </c>
      <c r="AW29" s="15"/>
      <c r="AX29" s="14">
        <f>HLOOKUP(AX28,AK28:AV29,2)</f>
        <v>3.2614391969483754E-12</v>
      </c>
      <c r="AY29" s="61">
        <f>AY28*100/AY27/100</f>
        <v>0.6134147500722158</v>
      </c>
    </row>
    <row r="30" spans="1:51" x14ac:dyDescent="0.35">
      <c r="G30" s="9"/>
      <c r="I30" s="9"/>
      <c r="N30" s="9"/>
      <c r="O30" s="30"/>
      <c r="P30" s="14"/>
      <c r="Q30" s="14"/>
      <c r="R30" s="14"/>
      <c r="S30" s="14"/>
      <c r="T30" s="14"/>
      <c r="U30" s="14"/>
      <c r="V30" s="15"/>
      <c r="W30" s="15"/>
      <c r="X30" s="15"/>
      <c r="Z30" s="11"/>
      <c r="AA30" s="11"/>
      <c r="AB30" s="11"/>
      <c r="AC30" s="11"/>
      <c r="AD30" s="31"/>
      <c r="AE30" s="16"/>
      <c r="AF30" s="16"/>
      <c r="AH30" s="11"/>
      <c r="AI30" s="31"/>
      <c r="AJ30" s="16"/>
      <c r="AK30" s="16"/>
      <c r="AL30" s="16"/>
      <c r="AM30" s="16"/>
      <c r="AN30" s="15"/>
      <c r="AO30" s="9"/>
      <c r="AP30" s="15"/>
      <c r="AQ30" s="15"/>
      <c r="AR30" s="15"/>
      <c r="AS30" s="15"/>
      <c r="AT30" s="15"/>
      <c r="AU30" s="15"/>
      <c r="AV30" s="15"/>
      <c r="AW30" s="15"/>
      <c r="AX30" s="15"/>
      <c r="AY30" s="15"/>
    </row>
    <row r="31" spans="1:51" s="2" customFormat="1" ht="26" x14ac:dyDescent="0.6">
      <c r="A31" s="2" t="s">
        <v>22</v>
      </c>
      <c r="J31" s="4" t="s">
        <v>124</v>
      </c>
      <c r="K31"/>
      <c r="L31"/>
      <c r="M31"/>
      <c r="N31" s="4"/>
      <c r="O31" s="32"/>
      <c r="V31" s="4"/>
      <c r="W31" s="4"/>
      <c r="X31" s="4"/>
      <c r="Y31" s="6" t="s">
        <v>24</v>
      </c>
      <c r="Z31" s="6"/>
      <c r="AA31" s="6"/>
      <c r="AB31" s="6"/>
      <c r="AC31" s="6"/>
      <c r="AD31" s="4"/>
      <c r="AE31" s="4"/>
      <c r="AF31" s="4"/>
      <c r="AH31" s="6"/>
      <c r="AI31" s="6"/>
      <c r="AJ31" s="6" t="s">
        <v>129</v>
      </c>
      <c r="AK31" s="9"/>
      <c r="AL31" s="9"/>
      <c r="AM31" s="9"/>
      <c r="AN31" s="9"/>
      <c r="AO31" s="9"/>
      <c r="AP31" s="9"/>
      <c r="AQ31" s="9"/>
      <c r="AR31" s="9"/>
      <c r="AS31" s="9"/>
      <c r="AT31" s="9"/>
      <c r="AU31"/>
      <c r="AV31" s="4"/>
      <c r="AW31" s="4"/>
      <c r="AX31" s="4"/>
    </row>
    <row r="32" spans="1:51" x14ac:dyDescent="0.35">
      <c r="A32" t="s">
        <v>26</v>
      </c>
      <c r="J32" s="9"/>
      <c r="K32" s="9" t="s">
        <v>4</v>
      </c>
      <c r="L32" s="9"/>
      <c r="N32" s="9"/>
      <c r="O32" s="10"/>
      <c r="V32" s="9"/>
      <c r="W32" s="9"/>
      <c r="X32" s="9"/>
      <c r="Y32" s="11" t="s">
        <v>26</v>
      </c>
      <c r="Z32" s="11"/>
      <c r="AA32" s="11"/>
      <c r="AB32" s="11"/>
      <c r="AC32" s="11"/>
      <c r="AD32" s="9"/>
      <c r="AE32" s="9"/>
      <c r="AF32" s="9"/>
      <c r="AH32" s="16"/>
      <c r="AI32" s="11"/>
      <c r="AJ32" s="11"/>
      <c r="AK32" s="9" t="s">
        <v>27</v>
      </c>
      <c r="AL32" s="9"/>
      <c r="AM32" s="9"/>
      <c r="AN32" s="9"/>
      <c r="AO32" s="12" t="s">
        <v>28</v>
      </c>
      <c r="AP32" s="12"/>
      <c r="AQ32" s="12"/>
      <c r="AR32" s="12"/>
      <c r="AS32" s="13" t="s">
        <v>29</v>
      </c>
      <c r="AT32" s="13"/>
      <c r="AU32" s="13"/>
      <c r="AV32" s="13"/>
      <c r="AW32" s="9"/>
      <c r="AX32" s="9"/>
    </row>
    <row r="33" spans="1:51" x14ac:dyDescent="0.35">
      <c r="B33" t="s">
        <v>6</v>
      </c>
      <c r="C33" t="s">
        <v>7</v>
      </c>
      <c r="D33" t="s">
        <v>8</v>
      </c>
      <c r="E33" t="s">
        <v>9</v>
      </c>
      <c r="F33" t="s">
        <v>35</v>
      </c>
      <c r="G33" t="s">
        <v>11</v>
      </c>
      <c r="J33" s="9" t="s">
        <v>12</v>
      </c>
      <c r="K33" s="9" t="s">
        <v>30</v>
      </c>
      <c r="L33" s="9" t="s">
        <v>31</v>
      </c>
      <c r="N33" s="9"/>
      <c r="V33" s="9"/>
      <c r="W33" s="9"/>
      <c r="X33" s="9"/>
      <c r="Y33" s="11"/>
      <c r="Z33" s="11" t="s">
        <v>15</v>
      </c>
      <c r="AA33" s="11" t="s">
        <v>16</v>
      </c>
      <c r="AB33" s="11" t="s">
        <v>17</v>
      </c>
      <c r="AC33" s="11" t="s">
        <v>18</v>
      </c>
      <c r="AD33" s="9"/>
      <c r="AE33" s="9"/>
      <c r="AF33" s="9"/>
      <c r="AH33" s="16"/>
      <c r="AI33" s="11"/>
      <c r="AJ33" s="11"/>
      <c r="AK33" s="54" t="s">
        <v>120</v>
      </c>
      <c r="AL33" s="54" t="s">
        <v>121</v>
      </c>
      <c r="AM33" s="54" t="s">
        <v>122</v>
      </c>
      <c r="AN33" s="54" t="s">
        <v>123</v>
      </c>
      <c r="AO33" s="54" t="s">
        <v>120</v>
      </c>
      <c r="AP33" s="54" t="s">
        <v>121</v>
      </c>
      <c r="AQ33" s="54" t="s">
        <v>122</v>
      </c>
      <c r="AR33" s="54" t="s">
        <v>123</v>
      </c>
      <c r="AS33" s="54" t="s">
        <v>120</v>
      </c>
      <c r="AT33" s="54" t="s">
        <v>121</v>
      </c>
      <c r="AU33" s="54" t="s">
        <v>122</v>
      </c>
      <c r="AV33" s="54" t="s">
        <v>123</v>
      </c>
      <c r="AW33" s="9"/>
      <c r="AX33" s="9"/>
    </row>
    <row r="34" spans="1:51" x14ac:dyDescent="0.35">
      <c r="A34" s="30" t="s">
        <v>32</v>
      </c>
      <c r="B34">
        <v>72</v>
      </c>
      <c r="C34">
        <v>74</v>
      </c>
      <c r="E34">
        <v>68</v>
      </c>
      <c r="J34" s="9">
        <v>68</v>
      </c>
      <c r="K34" s="9">
        <v>68</v>
      </c>
      <c r="L34" s="9">
        <v>67</v>
      </c>
      <c r="N34" s="9"/>
      <c r="V34" s="9"/>
      <c r="W34" s="9"/>
      <c r="X34" s="9"/>
      <c r="Y34" s="31" t="s">
        <v>32</v>
      </c>
      <c r="Z34" s="11">
        <v>78</v>
      </c>
      <c r="AA34" s="11">
        <v>72</v>
      </c>
      <c r="AB34" s="11">
        <v>74</v>
      </c>
      <c r="AC34" s="11"/>
      <c r="AD34" s="9"/>
      <c r="AE34" s="9"/>
      <c r="AF34" s="9"/>
      <c r="AH34" s="11"/>
      <c r="AI34" s="11"/>
      <c r="AJ34" s="33" t="s">
        <v>32</v>
      </c>
      <c r="AK34" s="9">
        <v>68</v>
      </c>
      <c r="AL34" s="9">
        <v>67</v>
      </c>
      <c r="AM34" s="9">
        <v>68</v>
      </c>
      <c r="AN34" s="9">
        <v>68</v>
      </c>
      <c r="AO34" s="9">
        <v>68</v>
      </c>
      <c r="AP34" s="9">
        <v>68</v>
      </c>
      <c r="AQ34" s="9">
        <v>68</v>
      </c>
      <c r="AR34" s="9">
        <v>68</v>
      </c>
      <c r="AS34" s="9">
        <v>67</v>
      </c>
      <c r="AT34" s="9">
        <v>66</v>
      </c>
      <c r="AU34" s="9">
        <v>67</v>
      </c>
      <c r="AV34" s="9">
        <v>67</v>
      </c>
      <c r="AW34" s="9"/>
      <c r="AX34" s="9"/>
    </row>
    <row r="35" spans="1:51" ht="15.5" x14ac:dyDescent="0.35">
      <c r="A35" s="30" t="s">
        <v>33</v>
      </c>
      <c r="B35">
        <v>40</v>
      </c>
      <c r="C35">
        <v>45</v>
      </c>
      <c r="E35">
        <v>53</v>
      </c>
      <c r="I35" s="24">
        <f>AVERAGE(B36:G36)</f>
        <v>64.769180945651541</v>
      </c>
      <c r="J35" s="9">
        <v>23</v>
      </c>
      <c r="K35" s="9">
        <v>32</v>
      </c>
      <c r="L35" s="9">
        <v>23</v>
      </c>
      <c r="N35" s="9"/>
      <c r="V35" s="55">
        <f>AVERAGE(J36:S36)</f>
        <v>38.403570383377229</v>
      </c>
      <c r="W35" s="9"/>
      <c r="X35" s="9"/>
      <c r="Y35" s="31" t="s">
        <v>33</v>
      </c>
      <c r="Z35" s="11">
        <v>44</v>
      </c>
      <c r="AA35" s="11">
        <v>51</v>
      </c>
      <c r="AB35" s="11">
        <v>55</v>
      </c>
      <c r="AC35" s="11"/>
      <c r="AD35" s="9"/>
      <c r="AE35" s="9"/>
      <c r="AF35" s="9"/>
      <c r="AH35" s="42">
        <f>AVERAGE(Z36:AF36)</f>
        <v>67.189304689304677</v>
      </c>
      <c r="AI35" s="11"/>
      <c r="AJ35" s="33" t="s">
        <v>33</v>
      </c>
      <c r="AK35" s="9">
        <v>27</v>
      </c>
      <c r="AL35" s="9">
        <v>23</v>
      </c>
      <c r="AM35" s="9">
        <v>23</v>
      </c>
      <c r="AN35" s="9">
        <v>23</v>
      </c>
      <c r="AO35" s="9">
        <v>34</v>
      </c>
      <c r="AP35" s="9">
        <v>25</v>
      </c>
      <c r="AQ35" s="9">
        <v>30</v>
      </c>
      <c r="AR35" s="9">
        <v>32</v>
      </c>
      <c r="AS35" s="9">
        <v>26</v>
      </c>
      <c r="AT35" s="9">
        <v>25</v>
      </c>
      <c r="AU35" s="9">
        <v>25</v>
      </c>
      <c r="AV35" s="9">
        <v>23</v>
      </c>
      <c r="AW35" s="9"/>
      <c r="AX35" s="9"/>
      <c r="AY35" s="55">
        <f>AVERAGE(AK36:AV36)</f>
        <v>38.995752077402642</v>
      </c>
    </row>
    <row r="36" spans="1:51" s="24" customFormat="1" ht="15.5" x14ac:dyDescent="0.35">
      <c r="A36" s="34" t="s">
        <v>34</v>
      </c>
      <c r="B36" s="24">
        <v>55.555555555555557</v>
      </c>
      <c r="C36" s="24">
        <v>60.810810810810814</v>
      </c>
      <c r="E36" s="24">
        <v>77.941176470588232</v>
      </c>
      <c r="H36" s="25">
        <f>MAX(B36:G36)</f>
        <v>77.941176470588232</v>
      </c>
      <c r="I36" s="29">
        <f>STDEV(B36:G36)</f>
        <v>11.706003866870388</v>
      </c>
      <c r="J36" s="24">
        <v>33.823529411764703</v>
      </c>
      <c r="K36" s="24">
        <v>47.058823529411768</v>
      </c>
      <c r="L36" s="24">
        <v>34.328358208955223</v>
      </c>
      <c r="U36" s="25">
        <f>MAX(J36:S36)</f>
        <v>47.058823529411768</v>
      </c>
      <c r="V36" s="60">
        <f>STDEV(J36:S36)</f>
        <v>7.4999178858887587</v>
      </c>
      <c r="Y36" s="34" t="s">
        <v>34</v>
      </c>
      <c r="Z36" s="24">
        <v>56.410256410256409</v>
      </c>
      <c r="AA36" s="24">
        <v>70.833333333333329</v>
      </c>
      <c r="AB36" s="24">
        <v>74.324324324324323</v>
      </c>
      <c r="AG36" s="25">
        <f>MAX(Z36:AF36)</f>
        <v>74.324324324324323</v>
      </c>
      <c r="AH36" s="29">
        <f>STDEV(Z36:AF36)</f>
        <v>9.4967186899652773</v>
      </c>
      <c r="AJ36" s="34" t="s">
        <v>34</v>
      </c>
      <c r="AK36" s="24">
        <v>39.705882352941174</v>
      </c>
      <c r="AL36" s="24">
        <v>34.328358208955223</v>
      </c>
      <c r="AM36" s="24">
        <v>33.823529411764703</v>
      </c>
      <c r="AN36" s="24">
        <v>33.823529411764703</v>
      </c>
      <c r="AO36" s="24">
        <v>50</v>
      </c>
      <c r="AP36" s="24">
        <v>36.764705882352942</v>
      </c>
      <c r="AQ36" s="24">
        <v>44.117647058823529</v>
      </c>
      <c r="AR36" s="24">
        <v>47.058823529411768</v>
      </c>
      <c r="AS36" s="24">
        <v>38.805970149253731</v>
      </c>
      <c r="AT36" s="24">
        <v>37.878787878787875</v>
      </c>
      <c r="AU36" s="24">
        <v>37.313432835820898</v>
      </c>
      <c r="AV36" s="24">
        <v>34.328358208955223</v>
      </c>
      <c r="AX36" s="26">
        <f>MAX(AK36:AV36)</f>
        <v>50</v>
      </c>
      <c r="AY36" s="60">
        <f>STDEV(AK36:AV36)</f>
        <v>5.3852406361338172</v>
      </c>
    </row>
    <row r="37" spans="1:51" x14ac:dyDescent="0.35">
      <c r="A37" t="s">
        <v>119</v>
      </c>
      <c r="B37" s="52" t="str">
        <f>IF(B36&lt;(50+(1.654*50)/SQRT(B34)),"n.s.","")</f>
        <v>n.s.</v>
      </c>
      <c r="C37" s="52" t="str">
        <f>IF(C36&lt;(50+(1.654*50)/SQRT(C34)),"n.s.","")</f>
        <v/>
      </c>
      <c r="D37" s="52"/>
      <c r="E37" s="52" t="str">
        <f>IF(E36&lt;(50+(1.654*50)/SQRT(E34)),"n.s.","")</f>
        <v/>
      </c>
      <c r="H37" s="14" t="str">
        <f>HLOOKUP(H36,B36:G37,2)</f>
        <v/>
      </c>
      <c r="I37" s="56">
        <f>I36*100/I35/100</f>
        <v>0.18073416547745155</v>
      </c>
      <c r="J37" s="52" t="s">
        <v>125</v>
      </c>
      <c r="K37" s="52" t="s">
        <v>125</v>
      </c>
      <c r="L37" s="52" t="s">
        <v>125</v>
      </c>
      <c r="N37" s="9"/>
      <c r="U37" s="14" t="str">
        <f>HLOOKUP(U36,J36:L37,2)</f>
        <v>n.s.</v>
      </c>
      <c r="V37" s="61">
        <f>V36*100/V35/100</f>
        <v>0.19529220358987914</v>
      </c>
      <c r="Y37" t="s">
        <v>119</v>
      </c>
      <c r="Z37" s="52" t="str">
        <f>IF(Z36&lt;(50+(1.654*50)/SQRT(Z34)),"n.s.","")</f>
        <v>n.s.</v>
      </c>
      <c r="AA37" s="52" t="str">
        <f>IF(AA36&lt;(50+(1.654*50)/SQRT(AA34)),"n.s.","")</f>
        <v/>
      </c>
      <c r="AB37" s="52" t="str">
        <f>IF(AB36&lt;(50+(1.654*50)/SQRT(AB34)),"n.s.","")</f>
        <v/>
      </c>
      <c r="AG37" s="14" t="str">
        <f>HLOOKUP(AG36,Z36:AF37,2)</f>
        <v/>
      </c>
      <c r="AH37" s="56">
        <f>AH36*100/AH35/100</f>
        <v>0.14134271419952621</v>
      </c>
      <c r="AJ37" s="11"/>
      <c r="AK37" s="52" t="s">
        <v>125</v>
      </c>
      <c r="AL37" s="52" t="s">
        <v>125</v>
      </c>
      <c r="AM37" s="52" t="s">
        <v>125</v>
      </c>
      <c r="AN37" s="52" t="s">
        <v>125</v>
      </c>
      <c r="AO37" s="52" t="s">
        <v>125</v>
      </c>
      <c r="AP37" s="52" t="s">
        <v>125</v>
      </c>
      <c r="AQ37" s="52" t="s">
        <v>125</v>
      </c>
      <c r="AR37" s="52" t="s">
        <v>125</v>
      </c>
      <c r="AS37" s="52" t="s">
        <v>125</v>
      </c>
      <c r="AT37" s="52" t="s">
        <v>125</v>
      </c>
      <c r="AU37" s="52" t="s">
        <v>125</v>
      </c>
      <c r="AV37" s="52" t="s">
        <v>125</v>
      </c>
      <c r="AX37" s="14" t="str">
        <f>HLOOKUP(AX36,AK36:AV37,2)</f>
        <v>n.s.</v>
      </c>
      <c r="AY37" s="61">
        <f>AY36*100/AY35/100</f>
        <v>0.13809813503390464</v>
      </c>
    </row>
    <row r="38" spans="1:51" ht="15.5" x14ac:dyDescent="0.35">
      <c r="J38" s="24">
        <v>66.176470588235304</v>
      </c>
      <c r="K38" s="24">
        <v>52.941176470588232</v>
      </c>
      <c r="L38" s="24">
        <v>65.671641791044777</v>
      </c>
      <c r="N38" s="9"/>
      <c r="U38" s="47">
        <f>MAX(J38:S38)</f>
        <v>66.176470588235304</v>
      </c>
      <c r="V38" s="57">
        <f>AVERAGE(J38:S38)</f>
        <v>61.596429616622771</v>
      </c>
      <c r="AJ38" s="34" t="s">
        <v>127</v>
      </c>
      <c r="AK38" s="24">
        <v>60.294117647058826</v>
      </c>
      <c r="AL38" s="24">
        <v>65.671641791044777</v>
      </c>
      <c r="AM38" s="24">
        <v>66.176470588235304</v>
      </c>
      <c r="AN38" s="24">
        <v>66.176470588235304</v>
      </c>
      <c r="AO38" s="24">
        <v>50</v>
      </c>
      <c r="AP38" s="24">
        <v>63.235294117647058</v>
      </c>
      <c r="AQ38" s="24">
        <v>55.882352941176471</v>
      </c>
      <c r="AR38" s="24">
        <v>52.941176470588232</v>
      </c>
      <c r="AS38" s="24">
        <v>61.194029850746269</v>
      </c>
      <c r="AT38" s="24">
        <v>62.121212121212125</v>
      </c>
      <c r="AU38" s="24">
        <v>62.686567164179102</v>
      </c>
      <c r="AV38" s="24">
        <v>65.671641791044777</v>
      </c>
      <c r="AX38" s="47">
        <f>MAX(AK38:AV38)</f>
        <v>66.176470588235304</v>
      </c>
      <c r="AY38" s="57">
        <f>AVERAGE(AK38:AV38)</f>
        <v>61.004247922597351</v>
      </c>
    </row>
    <row r="39" spans="1:51" x14ac:dyDescent="0.35">
      <c r="J39" t="s">
        <v>126</v>
      </c>
      <c r="K39" t="s">
        <v>125</v>
      </c>
      <c r="L39" t="s">
        <v>126</v>
      </c>
      <c r="N39" s="9"/>
      <c r="U39" s="48" t="str">
        <f>HLOOKUP(U38,J38:L39,2)</f>
        <v/>
      </c>
      <c r="V39" s="65">
        <f>STDEV(J38:S38)</f>
        <v>7.4999178858887383</v>
      </c>
      <c r="AJ39" s="11"/>
      <c r="AK39" t="s">
        <v>126</v>
      </c>
      <c r="AL39" t="s">
        <v>126</v>
      </c>
      <c r="AM39" t="s">
        <v>126</v>
      </c>
      <c r="AN39" t="s">
        <v>126</v>
      </c>
      <c r="AO39" t="s">
        <v>125</v>
      </c>
      <c r="AP39" t="s">
        <v>126</v>
      </c>
      <c r="AQ39" t="s">
        <v>125</v>
      </c>
      <c r="AR39" t="s">
        <v>125</v>
      </c>
      <c r="AS39" t="s">
        <v>126</v>
      </c>
      <c r="AT39" t="s">
        <v>126</v>
      </c>
      <c r="AU39" t="s">
        <v>126</v>
      </c>
      <c r="AV39" t="s">
        <v>126</v>
      </c>
      <c r="AX39" s="48" t="str">
        <f>HLOOKUP(AX38,AK38:AV39,2)</f>
        <v/>
      </c>
      <c r="AY39" s="65">
        <f>STDEV(AK38:AV38)</f>
        <v>5.3852406361337923</v>
      </c>
    </row>
    <row r="40" spans="1:51" x14ac:dyDescent="0.35">
      <c r="U40" s="49"/>
      <c r="V40" s="66">
        <f>V39*100/V38/100</f>
        <v>0.12175897097556394</v>
      </c>
      <c r="AX40" s="49"/>
      <c r="AY40" s="66">
        <f>AY39*100/AY38/100</f>
        <v>8.8276485974659119E-2</v>
      </c>
    </row>
    <row r="41" spans="1:51" x14ac:dyDescent="0.35">
      <c r="A41" t="s">
        <v>39</v>
      </c>
      <c r="V41" s="9"/>
    </row>
    <row r="42" spans="1:51" s="2" customFormat="1" ht="26" x14ac:dyDescent="0.6">
      <c r="A42" s="1" t="s">
        <v>0</v>
      </c>
      <c r="B42" s="1"/>
      <c r="C42" s="1"/>
      <c r="D42" s="1"/>
      <c r="E42" s="1"/>
      <c r="F42" s="1"/>
      <c r="G42" s="1"/>
      <c r="J42" s="3" t="s">
        <v>1</v>
      </c>
      <c r="K42" s="1"/>
      <c r="L42" s="1"/>
      <c r="M42" s="1"/>
      <c r="N42" s="1"/>
      <c r="O42" s="1"/>
      <c r="P42" s="1"/>
      <c r="Q42" s="1"/>
      <c r="R42" s="1"/>
      <c r="S42" s="1"/>
      <c r="V42" s="4"/>
      <c r="W42" s="4"/>
      <c r="X42" s="4"/>
      <c r="Y42" s="5" t="s">
        <v>2</v>
      </c>
      <c r="Z42" s="1"/>
      <c r="AA42" s="1"/>
      <c r="AB42" s="5"/>
      <c r="AC42" s="5"/>
      <c r="AD42" s="5"/>
      <c r="AE42" s="5"/>
      <c r="AF42" s="5"/>
      <c r="AH42" s="6"/>
      <c r="AJ42" s="5" t="s">
        <v>3</v>
      </c>
      <c r="AK42" s="7"/>
      <c r="AL42" s="7"/>
      <c r="AM42" s="8"/>
      <c r="AN42" s="8"/>
      <c r="AO42" s="8"/>
      <c r="AP42" s="1"/>
      <c r="AQ42" s="1"/>
      <c r="AR42" s="3"/>
      <c r="AS42" s="3"/>
      <c r="AT42" s="3"/>
      <c r="AU42" s="3"/>
      <c r="AV42" s="3"/>
      <c r="AW42" s="4"/>
      <c r="AX42" s="4"/>
    </row>
    <row r="43" spans="1:51" x14ac:dyDescent="0.35">
      <c r="G43" s="9"/>
      <c r="J43" s="9"/>
      <c r="K43" s="9" t="s">
        <v>4</v>
      </c>
      <c r="O43" s="10"/>
      <c r="V43" s="9"/>
      <c r="W43" s="9"/>
      <c r="X43" s="9"/>
      <c r="AB43" s="11"/>
      <c r="AC43" s="11"/>
      <c r="AD43" s="11"/>
      <c r="AE43" s="11"/>
      <c r="AF43" s="11"/>
      <c r="AH43" s="11"/>
      <c r="AI43" s="11"/>
      <c r="AJ43" s="9"/>
      <c r="AK43" s="9" t="s">
        <v>27</v>
      </c>
      <c r="AL43" s="9"/>
      <c r="AM43" s="9"/>
      <c r="AN43" s="9"/>
      <c r="AO43" s="12" t="s">
        <v>28</v>
      </c>
      <c r="AP43" s="12"/>
      <c r="AQ43" s="12"/>
      <c r="AR43" s="12"/>
      <c r="AS43" s="13" t="s">
        <v>29</v>
      </c>
      <c r="AT43" s="13"/>
      <c r="AU43" s="13"/>
      <c r="AV43" s="13"/>
      <c r="AW43" s="9"/>
      <c r="AX43" s="9"/>
    </row>
    <row r="44" spans="1:51" x14ac:dyDescent="0.35">
      <c r="A44" t="s">
        <v>5</v>
      </c>
      <c r="B44" t="s">
        <v>6</v>
      </c>
      <c r="C44" t="s">
        <v>7</v>
      </c>
      <c r="D44" t="s">
        <v>8</v>
      </c>
      <c r="E44" t="s">
        <v>9</v>
      </c>
      <c r="F44" t="s">
        <v>10</v>
      </c>
      <c r="G44" t="s">
        <v>11</v>
      </c>
      <c r="J44" s="9" t="s">
        <v>12</v>
      </c>
      <c r="K44" s="9" t="s">
        <v>13</v>
      </c>
      <c r="L44" s="9" t="s">
        <v>14</v>
      </c>
      <c r="O44" s="10"/>
      <c r="V44" s="9"/>
      <c r="W44" s="9"/>
      <c r="X44" s="9"/>
      <c r="Y44" s="11" t="s">
        <v>5</v>
      </c>
      <c r="Z44" s="11" t="s">
        <v>15</v>
      </c>
      <c r="AA44" s="11" t="s">
        <v>16</v>
      </c>
      <c r="AB44" s="11" t="s">
        <v>17</v>
      </c>
      <c r="AC44" s="11" t="s">
        <v>18</v>
      </c>
      <c r="AD44" s="11"/>
      <c r="AE44" s="11"/>
      <c r="AF44" s="11"/>
      <c r="AH44" s="11"/>
      <c r="AI44" s="11"/>
      <c r="AJ44" s="9" t="s">
        <v>5</v>
      </c>
      <c r="AK44" s="54" t="s">
        <v>120</v>
      </c>
      <c r="AL44" s="54" t="s">
        <v>121</v>
      </c>
      <c r="AM44" s="54" t="s">
        <v>122</v>
      </c>
      <c r="AN44" s="54" t="s">
        <v>123</v>
      </c>
      <c r="AO44" s="54" t="s">
        <v>120</v>
      </c>
      <c r="AP44" s="54" t="s">
        <v>121</v>
      </c>
      <c r="AQ44" s="54" t="s">
        <v>122</v>
      </c>
      <c r="AR44" s="54" t="s">
        <v>123</v>
      </c>
      <c r="AS44" s="54" t="s">
        <v>120</v>
      </c>
      <c r="AT44" s="54" t="s">
        <v>121</v>
      </c>
      <c r="AU44" s="54" t="s">
        <v>122</v>
      </c>
      <c r="AV44" s="54" t="s">
        <v>123</v>
      </c>
      <c r="AW44" s="9"/>
      <c r="AX44" s="9"/>
    </row>
    <row r="45" spans="1:51" x14ac:dyDescent="0.35">
      <c r="A45" t="s">
        <v>19</v>
      </c>
      <c r="B45" s="14">
        <v>0.45690205687391416</v>
      </c>
      <c r="C45" s="14">
        <v>0.47018518592077124</v>
      </c>
      <c r="D45" s="14">
        <v>0.69095330877407435</v>
      </c>
      <c r="E45" s="14">
        <v>0.74129365757980925</v>
      </c>
      <c r="F45" s="14">
        <v>0.56085115201161884</v>
      </c>
      <c r="G45" s="14">
        <v>0.3278158097111239</v>
      </c>
      <c r="H45" s="14">
        <f>MAX(B45:G45)</f>
        <v>0.74129365757980925</v>
      </c>
      <c r="J45" s="15">
        <v>-0.22225203112158404</v>
      </c>
      <c r="K45" s="15">
        <v>-0.25230349992730539</v>
      </c>
      <c r="L45" s="15">
        <v>-0.17998166803280902</v>
      </c>
      <c r="O45" s="10"/>
      <c r="V45" s="9"/>
      <c r="W45" s="9"/>
      <c r="X45" s="9"/>
      <c r="Y45" s="11" t="s">
        <v>19</v>
      </c>
      <c r="Z45" s="16">
        <v>0.61374791277523411</v>
      </c>
      <c r="AA45" s="16">
        <v>0.61135797589314422</v>
      </c>
      <c r="AB45" s="16">
        <v>0.73554316301311073</v>
      </c>
      <c r="AC45" s="16">
        <v>0.58240932304080861</v>
      </c>
      <c r="AD45" s="11"/>
      <c r="AE45" s="11"/>
      <c r="AF45" s="11"/>
      <c r="AG45" s="14">
        <f>MAX(AA45:AF45)</f>
        <v>0.73554316301311073</v>
      </c>
      <c r="AH45" s="11"/>
      <c r="AI45" s="11"/>
      <c r="AJ45" s="9" t="s">
        <v>19</v>
      </c>
      <c r="AK45" s="15">
        <v>-0.2491519173908997</v>
      </c>
      <c r="AL45" s="15">
        <v>3.4430711105716147E-2</v>
      </c>
      <c r="AM45" s="15">
        <v>-0.31613435682001806</v>
      </c>
      <c r="AN45" s="15">
        <v>-0.20169683578899997</v>
      </c>
      <c r="AO45" s="15">
        <v>-0.28322540673264179</v>
      </c>
      <c r="AP45" s="15">
        <v>5.1313710088866649E-3</v>
      </c>
      <c r="AQ45" s="15">
        <v>-0.34054524098886141</v>
      </c>
      <c r="AR45" s="15">
        <v>-0.23031067486147411</v>
      </c>
      <c r="AS45" s="15">
        <v>-0.19940216038296152</v>
      </c>
      <c r="AT45" s="15">
        <v>6.4254016878872056E-2</v>
      </c>
      <c r="AU45" s="15">
        <v>-0.27577081222445105</v>
      </c>
      <c r="AV45" s="15">
        <v>-0.16295321054697237</v>
      </c>
      <c r="AW45" s="9"/>
      <c r="AX45" s="9"/>
    </row>
    <row r="46" spans="1:51" s="17" customFormat="1" ht="15.5" x14ac:dyDescent="0.35">
      <c r="A46" s="17" t="s">
        <v>20</v>
      </c>
      <c r="B46" s="18">
        <v>0.20875948957561349</v>
      </c>
      <c r="C46" s="18">
        <v>0.22107410905935021</v>
      </c>
      <c r="D46" s="18">
        <v>0.47741647490584133</v>
      </c>
      <c r="E46" s="18">
        <v>0.54951628676805153</v>
      </c>
      <c r="F46" s="18">
        <v>0.31455401471275996</v>
      </c>
      <c r="G46" s="18">
        <v>0.10746320509655979</v>
      </c>
      <c r="I46" s="24">
        <f>AVERAGE(B47:G47)</f>
        <v>31.313059668636271</v>
      </c>
      <c r="J46" s="19">
        <v>4.9395965337669559E-2</v>
      </c>
      <c r="K46" s="19">
        <v>6.3657056075567792E-2</v>
      </c>
      <c r="L46" s="19">
        <v>3.2393400827872267E-2</v>
      </c>
      <c r="O46" s="20"/>
      <c r="V46" s="55">
        <f>AVERAGE(J47:S47)</f>
        <v>4.8482140747036544</v>
      </c>
      <c r="W46" s="21"/>
      <c r="X46" s="21"/>
      <c r="Y46" s="22" t="s">
        <v>20</v>
      </c>
      <c r="Z46" s="23">
        <v>0.37668650043595636</v>
      </c>
      <c r="AA46" s="23">
        <v>0.37375857468816231</v>
      </c>
      <c r="AB46" s="23">
        <v>0.54102374465533154</v>
      </c>
      <c r="AC46" s="23">
        <v>0.33920061956485298</v>
      </c>
      <c r="AD46" s="22"/>
      <c r="AE46" s="22"/>
      <c r="AF46" s="22"/>
      <c r="AH46" s="42">
        <f>AVERAGE(Z47:AF47)</f>
        <v>40.766735983607575</v>
      </c>
      <c r="AI46" s="22"/>
      <c r="AJ46" s="21" t="s">
        <v>20</v>
      </c>
      <c r="AK46" s="19">
        <v>6.207667793956171E-2</v>
      </c>
      <c r="AL46" s="19">
        <v>1.1854738672452852E-3</v>
      </c>
      <c r="AM46" s="19">
        <v>9.9940931562006494E-2</v>
      </c>
      <c r="AN46" s="19">
        <v>4.0681613567294821E-2</v>
      </c>
      <c r="AO46" s="19">
        <v>8.0216631018870374E-2</v>
      </c>
      <c r="AP46" s="19">
        <v>2.6330968430842548E-5</v>
      </c>
      <c r="AQ46" s="19">
        <v>0.11597106116016169</v>
      </c>
      <c r="AR46" s="19">
        <v>5.3043006955147638E-2</v>
      </c>
      <c r="AS46" s="19">
        <v>3.9761221565392309E-2</v>
      </c>
      <c r="AT46" s="19">
        <v>4.1285786850703754E-3</v>
      </c>
      <c r="AU46" s="19">
        <v>7.6049540874933444E-2</v>
      </c>
      <c r="AV46" s="19">
        <v>2.6553748827565907E-2</v>
      </c>
      <c r="AW46" s="21"/>
      <c r="AX46" s="21"/>
      <c r="AY46" s="55">
        <f>AVERAGE(AK47:AV47)</f>
        <v>4.9969568082640086</v>
      </c>
    </row>
    <row r="47" spans="1:51" s="25" customFormat="1" ht="15.5" x14ac:dyDescent="0.35">
      <c r="A47" s="24" t="s">
        <v>21</v>
      </c>
      <c r="B47" s="24">
        <v>20.875948957561349</v>
      </c>
      <c r="C47" s="24">
        <v>22.107410905935019</v>
      </c>
      <c r="D47" s="24">
        <v>47.741647490584135</v>
      </c>
      <c r="E47" s="24">
        <v>54.95162867680515</v>
      </c>
      <c r="F47" s="24">
        <v>31.455401471275994</v>
      </c>
      <c r="G47" s="24">
        <v>10.746320509655979</v>
      </c>
      <c r="H47" s="25">
        <f>MAX(B47:G47)</f>
        <v>54.95162867680515</v>
      </c>
      <c r="I47" s="29">
        <f>STDEV(B47:G47)</f>
        <v>17.002168758938872</v>
      </c>
      <c r="J47" s="24">
        <v>4.9395965337669558</v>
      </c>
      <c r="K47" s="24">
        <v>6.3657056075567793</v>
      </c>
      <c r="L47" s="24">
        <v>3.2393400827872267</v>
      </c>
      <c r="N47" s="26"/>
      <c r="O47" s="27"/>
      <c r="U47" s="25">
        <f>MAX(J47:S47)</f>
        <v>6.3657056075567793</v>
      </c>
      <c r="V47" s="60">
        <f>STDEV(J47:S47)</f>
        <v>1.5651847858911878</v>
      </c>
      <c r="W47" s="26"/>
      <c r="X47" s="26"/>
      <c r="Y47" s="25" t="s">
        <v>21</v>
      </c>
      <c r="Z47" s="24">
        <v>37.668650043595633</v>
      </c>
      <c r="AA47" s="24">
        <v>37.375857468816228</v>
      </c>
      <c r="AB47" s="24">
        <v>54.102374465533153</v>
      </c>
      <c r="AC47" s="24">
        <v>33.920061956485299</v>
      </c>
      <c r="AD47" s="28"/>
      <c r="AE47" s="29"/>
      <c r="AF47" s="29"/>
      <c r="AG47" s="25">
        <f>MAX(Z47:AF47)</f>
        <v>54.102374465533153</v>
      </c>
      <c r="AH47" s="29">
        <f>STDEV(Z47:AF47)</f>
        <v>9.0519315166812042</v>
      </c>
      <c r="AI47" s="29"/>
      <c r="AJ47" s="26" t="s">
        <v>21</v>
      </c>
      <c r="AK47" s="24">
        <v>6.2076677939561709</v>
      </c>
      <c r="AL47" s="24">
        <v>0.11854738672452851</v>
      </c>
      <c r="AM47" s="24">
        <v>9.9940931562006501</v>
      </c>
      <c r="AN47" s="24">
        <v>4.0681613567294823</v>
      </c>
      <c r="AO47" s="24">
        <v>8.0216631018870377</v>
      </c>
      <c r="AP47" s="24">
        <v>2.6330968430842549E-3</v>
      </c>
      <c r="AQ47" s="24">
        <v>11.597106116016169</v>
      </c>
      <c r="AR47" s="24">
        <v>5.3043006955147636</v>
      </c>
      <c r="AS47" s="24">
        <v>3.9761221565392311</v>
      </c>
      <c r="AT47" s="24">
        <v>0.41285786850703754</v>
      </c>
      <c r="AU47" s="24">
        <v>7.6049540874933443</v>
      </c>
      <c r="AV47" s="24">
        <v>2.6553748827565906</v>
      </c>
      <c r="AW47" s="26"/>
      <c r="AX47" s="26">
        <f>MAX(AK47:AV47)</f>
        <v>11.597106116016169</v>
      </c>
      <c r="AY47" s="60">
        <f>STDEV(AK47:AV47)</f>
        <v>3.8516584750240566</v>
      </c>
    </row>
    <row r="48" spans="1:51" x14ac:dyDescent="0.35">
      <c r="A48" t="s">
        <v>111</v>
      </c>
      <c r="B48" s="14">
        <v>7.765303801024079E-10</v>
      </c>
      <c r="C48" s="14">
        <v>1.6424483729590229E-10</v>
      </c>
      <c r="D48" s="14">
        <v>5.0050304672240881E-11</v>
      </c>
      <c r="E48" s="14">
        <v>3.3375847572234729E-30</v>
      </c>
      <c r="F48" s="14">
        <v>5.3794880252611542E-7</v>
      </c>
      <c r="G48" s="14">
        <v>5.9645766974594878E-3</v>
      </c>
      <c r="H48" s="14">
        <v>3.3375847572234729E-30</v>
      </c>
      <c r="I48" s="56">
        <f>I47*100/I46/100</f>
        <v>0.54297372849733216</v>
      </c>
      <c r="J48" s="14">
        <v>9.046565878655051E-3</v>
      </c>
      <c r="K48" s="14">
        <v>2.9360738712161938E-3</v>
      </c>
      <c r="L48" s="14">
        <v>3.5330765825115684E-2</v>
      </c>
      <c r="N48" s="9"/>
      <c r="O48" s="30"/>
      <c r="P48" s="14"/>
      <c r="Q48" s="14"/>
      <c r="R48" s="14"/>
      <c r="S48" s="14"/>
      <c r="T48" s="14"/>
      <c r="U48" s="14">
        <f>HLOOKUP(U47,J47:L48,2)</f>
        <v>2.9360738712161938E-3</v>
      </c>
      <c r="V48" s="61">
        <f>V47*100/V46/100</f>
        <v>0.32283739161968816</v>
      </c>
      <c r="W48" s="15"/>
      <c r="X48" s="15"/>
      <c r="Y48" t="s">
        <v>111</v>
      </c>
      <c r="Z48" s="14">
        <v>9.1139319780169948E-19</v>
      </c>
      <c r="AA48" s="14">
        <v>8.4037494501711034E-19</v>
      </c>
      <c r="AB48" s="14">
        <v>1.0506201035402862E-29</v>
      </c>
      <c r="AC48" s="14">
        <v>8.0244658342391057E-17</v>
      </c>
      <c r="AD48" s="31"/>
      <c r="AE48" s="16"/>
      <c r="AF48" s="16"/>
      <c r="AG48" s="14">
        <f>HLOOKUP(AG47,Z47:AF48,2)</f>
        <v>8.0244658342391057E-17</v>
      </c>
      <c r="AH48" s="56">
        <f>AH47*100/AH46/100</f>
        <v>0.22204209628950949</v>
      </c>
      <c r="AI48" s="31"/>
      <c r="AJ48" s="9" t="s">
        <v>111</v>
      </c>
      <c r="AK48" s="14">
        <v>1.1268280483060322E-3</v>
      </c>
      <c r="AL48" s="14">
        <v>0.6557838839491672</v>
      </c>
      <c r="AM48" s="14">
        <v>3.1558746869682431E-5</v>
      </c>
      <c r="AN48" s="14">
        <v>8.3503274254500999E-3</v>
      </c>
      <c r="AO48" s="14">
        <v>1.9916072717491451E-4</v>
      </c>
      <c r="AP48" s="14">
        <v>0.94705004915860491</v>
      </c>
      <c r="AQ48" s="14">
        <v>6.6969751272520242E-6</v>
      </c>
      <c r="AR48" s="14">
        <v>2.5156409701454375E-3</v>
      </c>
      <c r="AS48" s="14">
        <v>9.5606361171083447E-3</v>
      </c>
      <c r="AT48" s="14">
        <v>0.40515526018295678</v>
      </c>
      <c r="AU48" s="14">
        <v>3.0954279605718127E-4</v>
      </c>
      <c r="AV48" s="14">
        <v>3.3738203554983061E-2</v>
      </c>
      <c r="AW48" s="15"/>
      <c r="AX48" s="14">
        <v>6.6969751272520242E-6</v>
      </c>
      <c r="AY48" s="61">
        <f>AY47*100/AY46/100</f>
        <v>0.77080083395040588</v>
      </c>
    </row>
    <row r="49" spans="1:51" x14ac:dyDescent="0.35">
      <c r="G49" s="9"/>
      <c r="I49" s="9"/>
      <c r="N49" s="9"/>
      <c r="O49" s="30"/>
      <c r="P49" s="14"/>
      <c r="Q49" s="14"/>
      <c r="R49" s="14"/>
      <c r="S49" s="14"/>
      <c r="T49" s="14"/>
      <c r="U49" s="14"/>
      <c r="V49" s="15"/>
      <c r="W49" s="15"/>
      <c r="X49" s="15"/>
      <c r="Z49" s="11"/>
      <c r="AA49" s="11"/>
      <c r="AB49" s="11"/>
      <c r="AC49" s="11"/>
      <c r="AD49" s="31"/>
      <c r="AE49" s="16"/>
      <c r="AF49" s="16"/>
      <c r="AH49" s="11"/>
      <c r="AI49" s="31"/>
      <c r="AJ49" s="16"/>
      <c r="AK49" s="16"/>
      <c r="AL49" s="16"/>
      <c r="AM49" s="16"/>
      <c r="AN49" s="15"/>
      <c r="AO49" s="9"/>
      <c r="AP49" s="15"/>
      <c r="AQ49" s="15"/>
      <c r="AR49" s="15"/>
      <c r="AS49" s="15"/>
      <c r="AT49" s="15"/>
      <c r="AU49" s="15"/>
      <c r="AV49" s="15"/>
      <c r="AW49" s="15"/>
      <c r="AX49" s="15"/>
      <c r="AY49" s="15"/>
    </row>
    <row r="50" spans="1:51" s="2" customFormat="1" ht="26" x14ac:dyDescent="0.6">
      <c r="A50" s="2" t="s">
        <v>22</v>
      </c>
      <c r="J50" s="4" t="s">
        <v>124</v>
      </c>
      <c r="K50"/>
      <c r="L50"/>
      <c r="M50"/>
      <c r="N50" s="4"/>
      <c r="O50" s="32"/>
      <c r="V50" s="4"/>
      <c r="W50" s="4"/>
      <c r="X50" s="4"/>
      <c r="Y50" s="6" t="s">
        <v>24</v>
      </c>
      <c r="Z50" s="6"/>
      <c r="AA50" s="6"/>
      <c r="AB50" s="6"/>
      <c r="AC50" s="6"/>
      <c r="AD50" s="4"/>
      <c r="AE50" s="4"/>
      <c r="AF50" s="4"/>
      <c r="AH50" s="6"/>
      <c r="AI50" s="6"/>
      <c r="AJ50" s="6" t="s">
        <v>129</v>
      </c>
      <c r="AK50" s="9"/>
      <c r="AL50" s="9"/>
      <c r="AM50" s="9"/>
      <c r="AN50" s="9"/>
      <c r="AO50" s="9"/>
      <c r="AP50" s="9"/>
      <c r="AQ50" s="9"/>
      <c r="AR50" s="9"/>
      <c r="AS50" s="9"/>
      <c r="AT50" s="9"/>
      <c r="AU50"/>
      <c r="AV50" s="4"/>
      <c r="AW50" s="4"/>
      <c r="AX50" s="4"/>
    </row>
    <row r="51" spans="1:51" x14ac:dyDescent="0.35">
      <c r="A51" t="s">
        <v>26</v>
      </c>
      <c r="J51" s="9"/>
      <c r="K51" s="9" t="s">
        <v>4</v>
      </c>
      <c r="L51" s="9"/>
      <c r="N51" s="9"/>
      <c r="O51" s="10"/>
      <c r="V51" s="9"/>
      <c r="W51" s="9"/>
      <c r="X51" s="9"/>
      <c r="Y51" s="11" t="s">
        <v>26</v>
      </c>
      <c r="Z51" s="11"/>
      <c r="AA51" s="11"/>
      <c r="AB51" s="11"/>
      <c r="AC51" s="11"/>
      <c r="AD51" s="9"/>
      <c r="AE51" s="9"/>
      <c r="AF51" s="9"/>
      <c r="AH51" s="16"/>
      <c r="AI51" s="11"/>
      <c r="AJ51" s="11"/>
      <c r="AK51" s="9" t="s">
        <v>27</v>
      </c>
      <c r="AL51" s="9"/>
      <c r="AM51" s="9"/>
      <c r="AN51" s="9"/>
      <c r="AO51" s="12" t="s">
        <v>28</v>
      </c>
      <c r="AP51" s="12"/>
      <c r="AQ51" s="12"/>
      <c r="AR51" s="12"/>
      <c r="AS51" s="13" t="s">
        <v>29</v>
      </c>
      <c r="AT51" s="13"/>
      <c r="AU51" s="13"/>
      <c r="AV51" s="13"/>
      <c r="AW51" s="9"/>
      <c r="AX51" s="9"/>
    </row>
    <row r="52" spans="1:51" x14ac:dyDescent="0.35">
      <c r="B52" t="s">
        <v>6</v>
      </c>
      <c r="C52" t="s">
        <v>7</v>
      </c>
      <c r="D52" t="s">
        <v>8</v>
      </c>
      <c r="E52" t="s">
        <v>9</v>
      </c>
      <c r="F52" t="s">
        <v>35</v>
      </c>
      <c r="G52" t="s">
        <v>11</v>
      </c>
      <c r="J52" s="9" t="s">
        <v>12</v>
      </c>
      <c r="K52" s="9" t="s">
        <v>30</v>
      </c>
      <c r="L52" s="9" t="s">
        <v>31</v>
      </c>
      <c r="N52" s="9"/>
      <c r="V52" s="9"/>
      <c r="W52" s="9"/>
      <c r="X52" s="9"/>
      <c r="Y52" s="11"/>
      <c r="Z52" s="11" t="s">
        <v>15</v>
      </c>
      <c r="AA52" s="11" t="s">
        <v>16</v>
      </c>
      <c r="AB52" s="11" t="s">
        <v>17</v>
      </c>
      <c r="AC52" s="11" t="s">
        <v>18</v>
      </c>
      <c r="AD52" s="9"/>
      <c r="AE52" s="9"/>
      <c r="AF52" s="9"/>
      <c r="AH52" s="16"/>
      <c r="AI52" s="11"/>
      <c r="AJ52" s="11"/>
      <c r="AK52" s="54" t="s">
        <v>120</v>
      </c>
      <c r="AL52" s="54" t="s">
        <v>121</v>
      </c>
      <c r="AM52" s="54" t="s">
        <v>122</v>
      </c>
      <c r="AN52" s="54" t="s">
        <v>123</v>
      </c>
      <c r="AO52" s="54" t="s">
        <v>120</v>
      </c>
      <c r="AP52" s="54" t="s">
        <v>121</v>
      </c>
      <c r="AQ52" s="54" t="s">
        <v>122</v>
      </c>
      <c r="AR52" s="54" t="s">
        <v>123</v>
      </c>
      <c r="AS52" s="54" t="s">
        <v>120</v>
      </c>
      <c r="AT52" s="54" t="s">
        <v>121</v>
      </c>
      <c r="AU52" s="54" t="s">
        <v>122</v>
      </c>
      <c r="AV52" s="54" t="s">
        <v>123</v>
      </c>
      <c r="AW52" s="9"/>
      <c r="AX52" s="9"/>
    </row>
    <row r="53" spans="1:51" x14ac:dyDescent="0.35">
      <c r="A53" s="30" t="s">
        <v>32</v>
      </c>
      <c r="B53">
        <v>56</v>
      </c>
      <c r="C53">
        <v>55</v>
      </c>
      <c r="D53">
        <v>57</v>
      </c>
      <c r="E53">
        <v>162</v>
      </c>
      <c r="F53">
        <v>67</v>
      </c>
      <c r="G53">
        <v>66</v>
      </c>
      <c r="J53" s="9">
        <v>136</v>
      </c>
      <c r="K53" s="9">
        <v>136</v>
      </c>
      <c r="L53" s="9">
        <v>135</v>
      </c>
      <c r="N53" s="9"/>
      <c r="V53" s="9"/>
      <c r="W53" s="9"/>
      <c r="X53" s="9"/>
      <c r="Y53" s="31" t="s">
        <v>32</v>
      </c>
      <c r="Z53" s="11">
        <v>57</v>
      </c>
      <c r="AA53" s="11">
        <v>163</v>
      </c>
      <c r="AB53" s="11">
        <v>162</v>
      </c>
      <c r="AC53" s="11">
        <v>68</v>
      </c>
      <c r="AD53" s="9"/>
      <c r="AE53" s="9"/>
      <c r="AF53" s="9"/>
      <c r="AH53" s="11"/>
      <c r="AI53" s="11"/>
      <c r="AJ53" s="33" t="s">
        <v>32</v>
      </c>
      <c r="AK53" s="9">
        <v>134</v>
      </c>
      <c r="AL53" s="9">
        <v>136</v>
      </c>
      <c r="AM53" s="9">
        <v>136</v>
      </c>
      <c r="AN53" s="9">
        <v>136</v>
      </c>
      <c r="AO53" s="9">
        <v>135</v>
      </c>
      <c r="AP53" s="9">
        <v>136</v>
      </c>
      <c r="AQ53" s="9">
        <v>136</v>
      </c>
      <c r="AR53" s="9">
        <v>136</v>
      </c>
      <c r="AS53" s="9">
        <v>133</v>
      </c>
      <c r="AT53" s="9">
        <v>135</v>
      </c>
      <c r="AU53" s="9">
        <v>135</v>
      </c>
      <c r="AV53" s="9">
        <v>135</v>
      </c>
      <c r="AW53" s="9"/>
      <c r="AX53" s="9"/>
    </row>
    <row r="54" spans="1:51" ht="15.5" x14ac:dyDescent="0.35">
      <c r="A54" s="30" t="s">
        <v>33</v>
      </c>
      <c r="B54">
        <v>33</v>
      </c>
      <c r="C54">
        <v>36</v>
      </c>
      <c r="D54">
        <v>42</v>
      </c>
      <c r="E54">
        <v>123</v>
      </c>
      <c r="F54">
        <v>46</v>
      </c>
      <c r="G54">
        <v>45</v>
      </c>
      <c r="I54" s="24">
        <f>AVERAGE(B55:G55)</f>
        <v>68.47196465584787</v>
      </c>
      <c r="J54" s="9">
        <v>65</v>
      </c>
      <c r="K54" s="9">
        <v>61</v>
      </c>
      <c r="L54" s="9">
        <v>76</v>
      </c>
      <c r="N54" s="9"/>
      <c r="V54" s="55">
        <f>AVERAGE(J55:S55)</f>
        <v>49.647785039941908</v>
      </c>
      <c r="W54" s="9"/>
      <c r="X54" s="9"/>
      <c r="Y54" s="31" t="s">
        <v>33</v>
      </c>
      <c r="Z54" s="11">
        <v>35</v>
      </c>
      <c r="AA54" s="11">
        <v>129</v>
      </c>
      <c r="AB54" s="11">
        <v>125</v>
      </c>
      <c r="AC54" s="11">
        <v>46</v>
      </c>
      <c r="AD54" s="9"/>
      <c r="AE54" s="9"/>
      <c r="AF54" s="9"/>
      <c r="AH54" s="42">
        <f>AVERAGE(Z55:AF55)</f>
        <v>71.338041429274554</v>
      </c>
      <c r="AI54" s="11"/>
      <c r="AJ54" s="33" t="s">
        <v>33</v>
      </c>
      <c r="AK54" s="9">
        <v>63</v>
      </c>
      <c r="AL54" s="9">
        <v>64</v>
      </c>
      <c r="AM54" s="9">
        <v>65</v>
      </c>
      <c r="AN54" s="9">
        <v>66</v>
      </c>
      <c r="AO54" s="9">
        <v>60</v>
      </c>
      <c r="AP54" s="9">
        <v>68</v>
      </c>
      <c r="AQ54" s="9">
        <v>57</v>
      </c>
      <c r="AR54" s="9">
        <v>64</v>
      </c>
      <c r="AS54" s="9">
        <v>75</v>
      </c>
      <c r="AT54" s="9">
        <v>71</v>
      </c>
      <c r="AU54" s="9">
        <v>76</v>
      </c>
      <c r="AV54" s="9">
        <v>75</v>
      </c>
      <c r="AW54" s="9"/>
      <c r="AX54" s="9"/>
      <c r="AY54" s="55">
        <f>AVERAGE(AK55:AV55)</f>
        <v>49.553977740175235</v>
      </c>
    </row>
    <row r="55" spans="1:51" s="24" customFormat="1" ht="15.5" x14ac:dyDescent="0.35">
      <c r="A55" s="34" t="s">
        <v>34</v>
      </c>
      <c r="B55" s="24">
        <v>58.928571428571431</v>
      </c>
      <c r="C55" s="24">
        <v>65.454545454545453</v>
      </c>
      <c r="D55" s="24">
        <v>73.684210526315795</v>
      </c>
      <c r="E55" s="24">
        <v>75.925925925925924</v>
      </c>
      <c r="F55" s="24">
        <v>68.656716417910445</v>
      </c>
      <c r="G55" s="24">
        <v>68.181818181818187</v>
      </c>
      <c r="H55" s="25">
        <f>MAX(B55:G55)</f>
        <v>75.925925925925924</v>
      </c>
      <c r="I55" s="29">
        <f>STDEV(B55:G55)</f>
        <v>6.0502650643889151</v>
      </c>
      <c r="J55" s="24">
        <v>47.794117647058826</v>
      </c>
      <c r="K55" s="24">
        <v>44.852941176470587</v>
      </c>
      <c r="L55" s="24">
        <v>56.296296296296298</v>
      </c>
      <c r="U55" s="25">
        <f>MAX(J55:S55)</f>
        <v>56.296296296296298</v>
      </c>
      <c r="V55" s="60">
        <f>STDEV(J55:S55)</f>
        <v>5.942613583448682</v>
      </c>
      <c r="Y55" s="34" t="s">
        <v>34</v>
      </c>
      <c r="Z55" s="24">
        <v>61.403508771929822</v>
      </c>
      <c r="AA55" s="24">
        <v>79.141104294478524</v>
      </c>
      <c r="AB55" s="24">
        <v>77.160493827160494</v>
      </c>
      <c r="AC55" s="24">
        <v>67.647058823529406</v>
      </c>
      <c r="AG55" s="25">
        <f>MAX(Z55:AF55)</f>
        <v>79.141104294478524</v>
      </c>
      <c r="AH55" s="29">
        <f>STDEV(Z55:AF55)</f>
        <v>8.3087711429898299</v>
      </c>
      <c r="AJ55" s="34" t="s">
        <v>34</v>
      </c>
      <c r="AK55" s="24">
        <v>47.014925373134325</v>
      </c>
      <c r="AL55" s="24">
        <v>47.058823529411768</v>
      </c>
      <c r="AM55" s="24">
        <v>47.794117647058826</v>
      </c>
      <c r="AN55" s="24">
        <v>48.529411764705884</v>
      </c>
      <c r="AO55" s="24">
        <v>44.444444444444443</v>
      </c>
      <c r="AP55" s="24">
        <v>50</v>
      </c>
      <c r="AQ55" s="24">
        <v>41.911764705882355</v>
      </c>
      <c r="AR55" s="24">
        <v>47.058823529411768</v>
      </c>
      <c r="AS55" s="24">
        <v>56.390977443609025</v>
      </c>
      <c r="AT55" s="24">
        <v>52.592592592592595</v>
      </c>
      <c r="AU55" s="24">
        <v>56.296296296296298</v>
      </c>
      <c r="AV55" s="24">
        <v>55.555555555555557</v>
      </c>
      <c r="AX55" s="26">
        <f>MAX(AK55:AV55)</f>
        <v>56.390977443609025</v>
      </c>
      <c r="AY55" s="60">
        <f>STDEV(AK55:AV55)</f>
        <v>4.7214255007389845</v>
      </c>
    </row>
    <row r="56" spans="1:51" x14ac:dyDescent="0.35">
      <c r="A56" t="s">
        <v>119</v>
      </c>
      <c r="B56" s="52" t="str">
        <f t="shared" ref="B56:G56" si="0">IF(B55&lt;(50+(1.654*50)/SQRT(B53)),"n.s.","")</f>
        <v>n.s.</v>
      </c>
      <c r="C56" s="52" t="str">
        <f t="shared" si="0"/>
        <v/>
      </c>
      <c r="D56" s="52" t="str">
        <f t="shared" si="0"/>
        <v/>
      </c>
      <c r="E56" s="52" t="str">
        <f t="shared" si="0"/>
        <v/>
      </c>
      <c r="F56" s="52" t="str">
        <f t="shared" si="0"/>
        <v/>
      </c>
      <c r="G56" s="52" t="str">
        <f t="shared" si="0"/>
        <v/>
      </c>
      <c r="H56" s="14" t="str">
        <f>HLOOKUP(H55,B55:G56,2)</f>
        <v/>
      </c>
      <c r="I56" s="56">
        <f>I55*100/I54/100</f>
        <v>8.8361201475649354E-2</v>
      </c>
      <c r="J56" s="52" t="s">
        <v>125</v>
      </c>
      <c r="K56" s="52" t="s">
        <v>125</v>
      </c>
      <c r="L56" s="52" t="s">
        <v>125</v>
      </c>
      <c r="N56" s="9"/>
      <c r="U56" s="14" t="str">
        <f>HLOOKUP(U55,J55:L56,2)</f>
        <v>n.s.</v>
      </c>
      <c r="V56" s="61">
        <f>V55*100/V54/100</f>
        <v>0.11969544217668154</v>
      </c>
      <c r="Y56" t="s">
        <v>119</v>
      </c>
      <c r="Z56" s="52" t="str">
        <f>IF(Z55&lt;(50+(1.654*50)/SQRT(Z53)),"n.s.","")</f>
        <v/>
      </c>
      <c r="AA56" s="52" t="str">
        <f>IF(AA55&lt;(50+(1.654*50)/SQRT(AA53)),"n.s.","")</f>
        <v/>
      </c>
      <c r="AB56" s="52" t="str">
        <f>IF(AB55&lt;(50+(1.654*50)/SQRT(AB53)),"n.s.","")</f>
        <v/>
      </c>
      <c r="AC56" s="52" t="str">
        <f>IF(AC55&lt;(50+(1.654*50)/SQRT(AC53)),"n.s.","")</f>
        <v/>
      </c>
      <c r="AG56" s="14" t="str">
        <f>HLOOKUP(AG55,Z55:AF56,2)</f>
        <v/>
      </c>
      <c r="AH56" s="56">
        <f>AH55*100/AH54/100</f>
        <v>0.11647041293146872</v>
      </c>
      <c r="AJ56" s="11"/>
      <c r="AK56" s="52" t="s">
        <v>125</v>
      </c>
      <c r="AL56" s="52" t="s">
        <v>125</v>
      </c>
      <c r="AM56" s="52" t="s">
        <v>125</v>
      </c>
      <c r="AN56" s="52" t="s">
        <v>125</v>
      </c>
      <c r="AO56" s="52" t="s">
        <v>125</v>
      </c>
      <c r="AP56" s="52" t="s">
        <v>125</v>
      </c>
      <c r="AQ56" s="52" t="s">
        <v>125</v>
      </c>
      <c r="AR56" s="52" t="s">
        <v>125</v>
      </c>
      <c r="AS56" s="52" t="s">
        <v>125</v>
      </c>
      <c r="AT56" s="52" t="s">
        <v>125</v>
      </c>
      <c r="AU56" s="52" t="s">
        <v>125</v>
      </c>
      <c r="AV56" s="52" t="s">
        <v>125</v>
      </c>
      <c r="AX56" s="14" t="str">
        <f>HLOOKUP(AX55,AK55:AV56,2)</f>
        <v>n.s.</v>
      </c>
      <c r="AY56" s="61">
        <f>AY55*100/AY54/100</f>
        <v>9.5278436082259277E-2</v>
      </c>
    </row>
    <row r="57" spans="1:51" ht="15.5" x14ac:dyDescent="0.35">
      <c r="J57" s="24">
        <v>52.205882352941174</v>
      </c>
      <c r="K57" s="24">
        <v>55.147058823529413</v>
      </c>
      <c r="L57" s="24">
        <v>43.703703703703702</v>
      </c>
      <c r="N57" s="9"/>
      <c r="U57" s="47">
        <f>MAX(J57:S57)</f>
        <v>55.147058823529413</v>
      </c>
      <c r="V57" s="57">
        <f>AVERAGE(J57:S57)</f>
        <v>50.352214960058092</v>
      </c>
      <c r="AJ57" s="34" t="s">
        <v>127</v>
      </c>
      <c r="AK57" s="24">
        <v>52.985074626865675</v>
      </c>
      <c r="AL57" s="24">
        <v>52.941176470588232</v>
      </c>
      <c r="AM57" s="24">
        <v>52.205882352941174</v>
      </c>
      <c r="AN57" s="24">
        <v>51.470588235294116</v>
      </c>
      <c r="AO57" s="24">
        <v>55.555555555555557</v>
      </c>
      <c r="AP57" s="24">
        <v>50</v>
      </c>
      <c r="AQ57" s="24">
        <v>58.088235294117645</v>
      </c>
      <c r="AR57" s="24">
        <v>52.941176470588232</v>
      </c>
      <c r="AS57" s="24">
        <v>43.609022556390975</v>
      </c>
      <c r="AT57" s="24">
        <v>47.407407407407405</v>
      </c>
      <c r="AU57" s="24">
        <v>43.703703703703702</v>
      </c>
      <c r="AV57" s="24">
        <v>44.444444444444443</v>
      </c>
      <c r="AX57" s="47">
        <f>MAX(AK57:AV57)</f>
        <v>58.088235294117645</v>
      </c>
      <c r="AY57" s="57">
        <f>AVERAGE(AK57:AV57)</f>
        <v>50.446022259824765</v>
      </c>
    </row>
    <row r="58" spans="1:51" x14ac:dyDescent="0.35">
      <c r="J58" t="s">
        <v>125</v>
      </c>
      <c r="K58" t="s">
        <v>125</v>
      </c>
      <c r="L58" t="s">
        <v>125</v>
      </c>
      <c r="N58" s="9"/>
      <c r="U58" s="48" t="str">
        <f>HLOOKUP(U57,J57:L58,2)</f>
        <v>n.s.</v>
      </c>
      <c r="V58" s="65">
        <f>STDEV(J57:S57)</f>
        <v>5.942613583448682</v>
      </c>
      <c r="AJ58" s="11"/>
      <c r="AK58" t="s">
        <v>125</v>
      </c>
      <c r="AL58" t="s">
        <v>125</v>
      </c>
      <c r="AM58" t="s">
        <v>125</v>
      </c>
      <c r="AN58" t="s">
        <v>125</v>
      </c>
      <c r="AO58" t="s">
        <v>125</v>
      </c>
      <c r="AP58" t="s">
        <v>125</v>
      </c>
      <c r="AQ58" t="s">
        <v>126</v>
      </c>
      <c r="AR58" t="s">
        <v>125</v>
      </c>
      <c r="AS58" t="s">
        <v>125</v>
      </c>
      <c r="AT58" t="s">
        <v>125</v>
      </c>
      <c r="AU58" t="s">
        <v>125</v>
      </c>
      <c r="AV58" t="s">
        <v>125</v>
      </c>
      <c r="AX58" s="48"/>
      <c r="AY58" s="65">
        <f>STDEV(AK57:AV57)</f>
        <v>4.7214255007389845</v>
      </c>
    </row>
    <row r="59" spans="1:51" x14ac:dyDescent="0.35">
      <c r="U59" s="49"/>
      <c r="V59" s="66">
        <f>V58*100/V57/100</f>
        <v>0.11802089715740731</v>
      </c>
      <c r="AJ59" s="11"/>
      <c r="AK59" s="11"/>
      <c r="AL59" s="11"/>
      <c r="AM59" s="11"/>
      <c r="AN59" s="9"/>
      <c r="AO59" s="9"/>
      <c r="AP59" s="9"/>
      <c r="AQ59" s="9"/>
      <c r="AR59" s="9"/>
      <c r="AS59" s="9"/>
      <c r="AT59" s="9"/>
      <c r="AU59" s="9"/>
      <c r="AV59" s="9"/>
      <c r="AX59" s="49"/>
      <c r="AY59" s="66">
        <f>AY58*100/AY57/100</f>
        <v>9.3593613316448346E-2</v>
      </c>
    </row>
    <row r="60" spans="1:51" x14ac:dyDescent="0.35">
      <c r="A60" t="s">
        <v>40</v>
      </c>
    </row>
    <row r="61" spans="1:51" s="2" customFormat="1" ht="26" x14ac:dyDescent="0.6">
      <c r="A61" s="1" t="s">
        <v>0</v>
      </c>
      <c r="B61" s="1"/>
      <c r="C61" s="1"/>
      <c r="D61" s="1"/>
      <c r="E61" s="1"/>
      <c r="F61" s="1"/>
      <c r="G61" s="1"/>
      <c r="J61" s="3" t="s">
        <v>1</v>
      </c>
      <c r="K61" s="1"/>
      <c r="L61" s="1"/>
      <c r="M61" s="1"/>
      <c r="N61" s="1"/>
      <c r="O61" s="1"/>
      <c r="P61" s="1"/>
      <c r="Q61" s="1"/>
      <c r="R61" s="1"/>
      <c r="S61" s="1"/>
      <c r="V61" s="4"/>
      <c r="W61" s="4"/>
      <c r="X61" s="4"/>
      <c r="Y61" s="5" t="s">
        <v>2</v>
      </c>
      <c r="Z61" s="1"/>
      <c r="AA61" s="1"/>
      <c r="AB61" s="5"/>
      <c r="AC61" s="5"/>
      <c r="AD61" s="5"/>
      <c r="AE61" s="5"/>
      <c r="AF61" s="5"/>
      <c r="AH61" s="6"/>
      <c r="AJ61" s="5" t="s">
        <v>3</v>
      </c>
      <c r="AK61" s="7"/>
      <c r="AL61" s="7"/>
      <c r="AM61" s="8"/>
      <c r="AN61" s="8"/>
      <c r="AO61" s="8"/>
      <c r="AP61" s="1"/>
      <c r="AQ61" s="1"/>
      <c r="AR61" s="3"/>
      <c r="AS61" s="3"/>
      <c r="AT61" s="3"/>
      <c r="AU61" s="3"/>
      <c r="AV61" s="3"/>
      <c r="AW61" s="4"/>
      <c r="AX61" s="4"/>
    </row>
    <row r="62" spans="1:51" x14ac:dyDescent="0.35">
      <c r="G62" s="9"/>
      <c r="J62" s="9"/>
      <c r="K62" s="9" t="s">
        <v>4</v>
      </c>
      <c r="O62" s="10"/>
      <c r="V62" s="9"/>
      <c r="W62" s="9"/>
      <c r="X62" s="9"/>
      <c r="AB62" s="11"/>
      <c r="AC62" s="11"/>
      <c r="AD62" s="11"/>
      <c r="AE62" s="11"/>
      <c r="AF62" s="11"/>
      <c r="AH62" s="11"/>
      <c r="AI62" s="11"/>
      <c r="AJ62" s="9"/>
      <c r="AK62" s="9" t="s">
        <v>27</v>
      </c>
      <c r="AL62" s="9"/>
      <c r="AM62" s="9"/>
      <c r="AN62" s="9"/>
      <c r="AO62" s="12" t="s">
        <v>28</v>
      </c>
      <c r="AP62" s="12"/>
      <c r="AQ62" s="12"/>
      <c r="AR62" s="12"/>
      <c r="AS62" s="13" t="s">
        <v>29</v>
      </c>
      <c r="AT62" s="13"/>
      <c r="AU62" s="13"/>
      <c r="AV62" s="13"/>
      <c r="AW62" s="9"/>
      <c r="AX62" s="9"/>
    </row>
    <row r="63" spans="1:51" x14ac:dyDescent="0.35">
      <c r="A63" t="s">
        <v>5</v>
      </c>
      <c r="B63" t="s">
        <v>6</v>
      </c>
      <c r="C63" t="s">
        <v>7</v>
      </c>
      <c r="D63" t="s">
        <v>8</v>
      </c>
      <c r="E63" t="s">
        <v>9</v>
      </c>
      <c r="F63" t="s">
        <v>10</v>
      </c>
      <c r="G63" t="s">
        <v>11</v>
      </c>
      <c r="J63" s="9" t="s">
        <v>12</v>
      </c>
      <c r="K63" s="9" t="s">
        <v>13</v>
      </c>
      <c r="L63" s="9" t="s">
        <v>14</v>
      </c>
      <c r="O63" s="10"/>
      <c r="V63" s="9"/>
      <c r="W63" s="9"/>
      <c r="X63" s="9"/>
      <c r="Y63" s="11" t="s">
        <v>5</v>
      </c>
      <c r="Z63" s="11" t="s">
        <v>15</v>
      </c>
      <c r="AA63" s="11" t="s">
        <v>16</v>
      </c>
      <c r="AB63" s="11" t="s">
        <v>17</v>
      </c>
      <c r="AC63" s="11" t="s">
        <v>18</v>
      </c>
      <c r="AD63" s="11"/>
      <c r="AE63" s="11"/>
      <c r="AF63" s="11"/>
      <c r="AH63" s="11"/>
      <c r="AI63" s="11"/>
      <c r="AJ63" s="9" t="s">
        <v>5</v>
      </c>
      <c r="AK63" s="54" t="s">
        <v>120</v>
      </c>
      <c r="AL63" s="54" t="s">
        <v>121</v>
      </c>
      <c r="AM63" s="54" t="s">
        <v>122</v>
      </c>
      <c r="AN63" s="54" t="s">
        <v>123</v>
      </c>
      <c r="AO63" s="54" t="s">
        <v>120</v>
      </c>
      <c r="AP63" s="54" t="s">
        <v>121</v>
      </c>
      <c r="AQ63" s="54" t="s">
        <v>122</v>
      </c>
      <c r="AR63" s="54" t="s">
        <v>123</v>
      </c>
      <c r="AS63" s="54" t="s">
        <v>120</v>
      </c>
      <c r="AT63" s="54" t="s">
        <v>121</v>
      </c>
      <c r="AU63" s="54" t="s">
        <v>122</v>
      </c>
      <c r="AV63" s="54" t="s">
        <v>123</v>
      </c>
      <c r="AW63" s="9"/>
      <c r="AX63" s="9"/>
    </row>
    <row r="64" spans="1:51" x14ac:dyDescent="0.35">
      <c r="A64" t="s">
        <v>19</v>
      </c>
      <c r="B64" s="14">
        <v>6.177315431424002E-2</v>
      </c>
      <c r="C64" s="14">
        <v>0.22285412675068084</v>
      </c>
      <c r="D64" s="14"/>
      <c r="E64" s="14">
        <v>0.87990221174997085</v>
      </c>
      <c r="F64" s="14"/>
      <c r="G64" s="14"/>
      <c r="H64" s="14">
        <f>MAX(B64:G64)</f>
        <v>0.87990221174997085</v>
      </c>
      <c r="J64" s="15">
        <v>4.7884688044942574E-3</v>
      </c>
      <c r="K64" s="15">
        <v>0.15665321585433878</v>
      </c>
      <c r="L64" s="15">
        <v>-0.15003537889418736</v>
      </c>
      <c r="O64" s="10"/>
      <c r="V64" s="9"/>
      <c r="W64" s="9"/>
      <c r="X64" s="9"/>
      <c r="Y64" s="11" t="s">
        <v>19</v>
      </c>
      <c r="Z64" s="16">
        <v>0.14666344098598277</v>
      </c>
      <c r="AA64" s="16">
        <v>0.75976951648275848</v>
      </c>
      <c r="AB64" s="16">
        <v>0.87333878519784824</v>
      </c>
      <c r="AC64" s="16"/>
      <c r="AD64" s="11"/>
      <c r="AE64" s="11"/>
      <c r="AF64" s="11"/>
      <c r="AG64" s="14">
        <f>MAX(AA64:AF64)</f>
        <v>0.87333878519784824</v>
      </c>
      <c r="AH64" s="11"/>
      <c r="AI64" s="11"/>
      <c r="AJ64" s="9" t="s">
        <v>19</v>
      </c>
      <c r="AK64" s="15">
        <v>5.4711537337493376E-3</v>
      </c>
      <c r="AL64" s="15">
        <v>-0.10078489823103337</v>
      </c>
      <c r="AM64" s="15">
        <v>0.12156429858283774</v>
      </c>
      <c r="AN64" s="15">
        <v>4.7884688044942574E-3</v>
      </c>
      <c r="AO64" s="15">
        <v>0.16270851074820947</v>
      </c>
      <c r="AP64" s="15">
        <v>-1.5393334656724042E-3</v>
      </c>
      <c r="AQ64" s="15">
        <v>0.27426788690778686</v>
      </c>
      <c r="AR64" s="15">
        <v>0.15665321585433878</v>
      </c>
      <c r="AS64" s="15">
        <v>-0.16501129767966582</v>
      </c>
      <c r="AT64" s="15">
        <v>-0.19014899269351893</v>
      </c>
      <c r="AU64" s="15">
        <v>-3.2372456049839828E-2</v>
      </c>
      <c r="AV64" s="15">
        <v>-0.15003537889418736</v>
      </c>
      <c r="AW64" s="9"/>
      <c r="AX64" s="9"/>
    </row>
    <row r="65" spans="1:51" s="17" customFormat="1" ht="15.5" x14ac:dyDescent="0.35">
      <c r="A65" s="17" t="s">
        <v>20</v>
      </c>
      <c r="B65" s="18">
        <v>3.8159225939309103E-3</v>
      </c>
      <c r="C65" s="18">
        <v>4.9663961809808518E-2</v>
      </c>
      <c r="D65" s="18"/>
      <c r="E65" s="18">
        <v>0.7742279022424905</v>
      </c>
      <c r="F65" s="18"/>
      <c r="G65" s="18"/>
      <c r="I65" s="24">
        <f>AVERAGE(B66:G66)</f>
        <v>27.590259554874333</v>
      </c>
      <c r="J65" s="19">
        <v>2.2929433491614661E-5</v>
      </c>
      <c r="K65" s="19">
        <v>2.4540230037506057E-2</v>
      </c>
      <c r="L65" s="19">
        <v>2.2510614919922362E-2</v>
      </c>
      <c r="O65" s="20"/>
      <c r="V65" s="55">
        <v>1.569125813030668</v>
      </c>
      <c r="W65" s="21"/>
      <c r="X65" s="21"/>
      <c r="Y65" s="22" t="s">
        <v>20</v>
      </c>
      <c r="Z65" s="23">
        <v>2.1510164921848852E-2</v>
      </c>
      <c r="AA65" s="23">
        <v>0.57724971817644466</v>
      </c>
      <c r="AB65" s="23">
        <v>0.7627206337308533</v>
      </c>
      <c r="AC65" s="23"/>
      <c r="AD65" s="22"/>
      <c r="AE65" s="22"/>
      <c r="AF65" s="22"/>
      <c r="AH65" s="42">
        <f>AVERAGE(Z66:AF66)</f>
        <v>45.382683894304897</v>
      </c>
      <c r="AI65" s="22"/>
      <c r="AJ65" s="21" t="s">
        <v>20</v>
      </c>
      <c r="AK65" s="19">
        <v>2.9933523178319318E-5</v>
      </c>
      <c r="AL65" s="19">
        <v>1.0157595711439753E-2</v>
      </c>
      <c r="AM65" s="19">
        <v>1.4777878689937326E-2</v>
      </c>
      <c r="AN65" s="19">
        <v>2.2929433491614661E-5</v>
      </c>
      <c r="AO65" s="19">
        <v>2.6474059469900196E-2</v>
      </c>
      <c r="AP65" s="19">
        <v>2.3695475185390151E-6</v>
      </c>
      <c r="AQ65" s="19">
        <v>7.5222873788862568E-2</v>
      </c>
      <c r="AR65" s="19">
        <v>2.4540230037506057E-2</v>
      </c>
      <c r="AS65" s="19">
        <v>2.7228728361927287E-2</v>
      </c>
      <c r="AT65" s="19">
        <v>3.6156639422359915E-2</v>
      </c>
      <c r="AU65" s="19">
        <v>1.0479759106988113E-3</v>
      </c>
      <c r="AV65" s="19">
        <v>2.2510614919922362E-2</v>
      </c>
      <c r="AW65" s="21"/>
      <c r="AX65" s="21"/>
      <c r="AY65" s="55">
        <f>AVERAGE(AK66:AV66)</f>
        <v>1.9847652401395228</v>
      </c>
    </row>
    <row r="66" spans="1:51" s="25" customFormat="1" ht="15.5" x14ac:dyDescent="0.35">
      <c r="A66" s="24" t="s">
        <v>21</v>
      </c>
      <c r="B66" s="24">
        <v>0.38159225939309105</v>
      </c>
      <c r="C66" s="24">
        <v>4.9663961809808521</v>
      </c>
      <c r="D66" s="24"/>
      <c r="E66" s="24">
        <v>77.422790224249056</v>
      </c>
      <c r="F66" s="24"/>
      <c r="G66" s="24"/>
      <c r="H66" s="25">
        <f>MAX(B66:G66)</f>
        <v>77.422790224249056</v>
      </c>
      <c r="I66" s="29">
        <f>STDEV(B66:G66)</f>
        <v>43.217079279325212</v>
      </c>
      <c r="J66" s="24">
        <v>2.2929433491614662E-3</v>
      </c>
      <c r="K66" s="24">
        <v>2.4540230037506059</v>
      </c>
      <c r="L66" s="24">
        <v>2.2510614919922363</v>
      </c>
      <c r="N66" s="26"/>
      <c r="O66" s="27"/>
      <c r="U66" s="25">
        <v>2.4540230037506059</v>
      </c>
      <c r="V66" s="60">
        <v>1.360706535205001</v>
      </c>
      <c r="W66" s="26"/>
      <c r="X66" s="26"/>
      <c r="Y66" s="25" t="s">
        <v>21</v>
      </c>
      <c r="Z66" s="24">
        <v>2.1510164921848851</v>
      </c>
      <c r="AA66" s="24">
        <v>57.724971817644466</v>
      </c>
      <c r="AB66" s="24">
        <v>76.272063373085331</v>
      </c>
      <c r="AC66" s="24"/>
      <c r="AD66" s="28"/>
      <c r="AE66" s="29"/>
      <c r="AF66" s="29"/>
      <c r="AG66" s="25">
        <f>MAX(Z66:AF66)</f>
        <v>76.272063373085331</v>
      </c>
      <c r="AH66" s="29">
        <f>STDEV(Z66:AF66)</f>
        <v>38.571121983514047</v>
      </c>
      <c r="AI66" s="29"/>
      <c r="AJ66" s="26" t="s">
        <v>21</v>
      </c>
      <c r="AK66" s="24">
        <v>2.9933523178319317E-3</v>
      </c>
      <c r="AL66" s="24">
        <v>1.0157595711439753</v>
      </c>
      <c r="AM66" s="24">
        <v>1.4777878689937325</v>
      </c>
      <c r="AN66" s="24">
        <v>2.2929433491614662E-3</v>
      </c>
      <c r="AO66" s="24">
        <v>2.6474059469900197</v>
      </c>
      <c r="AP66" s="24">
        <v>2.3695475185390151E-4</v>
      </c>
      <c r="AQ66" s="24">
        <v>7.522287378886257</v>
      </c>
      <c r="AR66" s="24">
        <v>2.4540230037506059</v>
      </c>
      <c r="AS66" s="24">
        <v>2.7228728361927286</v>
      </c>
      <c r="AT66" s="24">
        <v>3.6156639422359915</v>
      </c>
      <c r="AU66" s="24">
        <v>0.10479759106988114</v>
      </c>
      <c r="AV66" s="24">
        <v>2.2510614919922363</v>
      </c>
      <c r="AW66" s="26"/>
      <c r="AX66" s="26">
        <f>MAX(AK66:AV66)</f>
        <v>7.522287378886257</v>
      </c>
      <c r="AY66" s="60">
        <f>STDEV(AK66:AV66)</f>
        <v>2.1558638687658398</v>
      </c>
    </row>
    <row r="67" spans="1:51" x14ac:dyDescent="0.35">
      <c r="A67" t="s">
        <v>111</v>
      </c>
      <c r="B67" s="14">
        <v>0.66674205080150539</v>
      </c>
      <c r="C67" s="14">
        <v>0.11597803033048942</v>
      </c>
      <c r="D67" s="14"/>
      <c r="E67" s="14">
        <v>1.8735417178049508E-17</v>
      </c>
      <c r="F67" s="14"/>
      <c r="G67" s="14"/>
      <c r="H67" s="14">
        <f>HLOOKUP(H66,B66:G67,2)</f>
        <v>1.8735417178049508E-17</v>
      </c>
      <c r="I67" s="56">
        <f>I66*100/I65/100</f>
        <v>1.5663890074455682</v>
      </c>
      <c r="J67" s="14">
        <v>0.97028854553722443</v>
      </c>
      <c r="K67" s="14">
        <v>0.2201670872099224</v>
      </c>
      <c r="L67" s="14">
        <v>0.24052346365932903</v>
      </c>
      <c r="N67" s="9"/>
      <c r="O67" s="30"/>
      <c r="P67" s="14"/>
      <c r="Q67" s="14"/>
      <c r="R67" s="14"/>
      <c r="S67" s="14"/>
      <c r="T67" s="14"/>
      <c r="U67" s="14">
        <v>0.2201670872099224</v>
      </c>
      <c r="V67" s="61">
        <v>0.86717490968865119</v>
      </c>
      <c r="W67" s="15"/>
      <c r="X67" s="15"/>
      <c r="Y67" t="s">
        <v>111</v>
      </c>
      <c r="Z67" s="14">
        <v>0.29949393238869665</v>
      </c>
      <c r="AA67" s="14">
        <v>1.0161662616903076E-10</v>
      </c>
      <c r="AB67" s="14">
        <v>3.0763679001502843E-17</v>
      </c>
      <c r="AC67" s="14"/>
      <c r="AD67" s="31"/>
      <c r="AE67" s="16"/>
      <c r="AF67" s="16"/>
      <c r="AG67" s="14">
        <f>HLOOKUP(AG66,Z66:AF67,2)</f>
        <v>3.0763679001502843E-17</v>
      </c>
      <c r="AH67" s="56">
        <f>AH66*100/AH65/100</f>
        <v>0.84990834991921593</v>
      </c>
      <c r="AI67" s="31"/>
      <c r="AJ67" s="9" t="s">
        <v>111</v>
      </c>
      <c r="AK67" s="14">
        <v>0.96929361693879179</v>
      </c>
      <c r="AL67" s="14">
        <v>0.48161985905382365</v>
      </c>
      <c r="AM67" s="14">
        <v>0.39062014011248281</v>
      </c>
      <c r="AN67" s="14">
        <v>0.97312362211538206</v>
      </c>
      <c r="AO67" s="14">
        <v>0.24912164450806842</v>
      </c>
      <c r="AP67" s="14">
        <v>0.99144643584360814</v>
      </c>
      <c r="AQ67" s="14">
        <v>4.911329228323514E-2</v>
      </c>
      <c r="AR67" s="14">
        <v>0.26741029055287846</v>
      </c>
      <c r="AS67" s="14">
        <v>0.24239462134554809</v>
      </c>
      <c r="AT67" s="14">
        <v>0.18138544404036208</v>
      </c>
      <c r="AU67" s="14">
        <v>0.8197814873823579</v>
      </c>
      <c r="AV67" s="14">
        <v>0.28839743955684832</v>
      </c>
      <c r="AW67" s="15"/>
      <c r="AX67" s="14">
        <v>4.911329228323514E-2</v>
      </c>
      <c r="AY67" s="61">
        <f>AY66*100/AY65/100</f>
        <v>1.0862059779998412</v>
      </c>
    </row>
    <row r="68" spans="1:51" x14ac:dyDescent="0.35">
      <c r="G68" s="9"/>
      <c r="I68" s="9"/>
      <c r="N68" s="9"/>
      <c r="O68" s="30"/>
      <c r="P68" s="14"/>
      <c r="Q68" s="14"/>
      <c r="R68" s="14"/>
      <c r="S68" s="14"/>
      <c r="T68" s="14"/>
      <c r="U68" s="14"/>
      <c r="V68" s="15"/>
      <c r="W68" s="15"/>
      <c r="X68" s="15"/>
      <c r="Z68" s="11"/>
      <c r="AA68" s="11"/>
      <c r="AB68" s="11"/>
      <c r="AC68" s="11"/>
      <c r="AD68" s="31"/>
      <c r="AE68" s="16"/>
      <c r="AF68" s="16"/>
      <c r="AH68" s="11"/>
      <c r="AI68" s="31"/>
      <c r="AJ68" s="16"/>
      <c r="AK68" s="16"/>
      <c r="AL68" s="16"/>
      <c r="AM68" s="16"/>
      <c r="AN68" s="15"/>
      <c r="AO68" s="9"/>
      <c r="AP68" s="15"/>
      <c r="AQ68" s="15"/>
      <c r="AR68" s="15"/>
      <c r="AS68" s="15"/>
      <c r="AT68" s="15"/>
      <c r="AU68" s="15"/>
      <c r="AV68" s="15"/>
      <c r="AW68" s="15"/>
      <c r="AX68" s="15"/>
      <c r="AY68" s="15"/>
    </row>
    <row r="69" spans="1:51" s="2" customFormat="1" ht="26" x14ac:dyDescent="0.6">
      <c r="A69" s="2" t="s">
        <v>22</v>
      </c>
      <c r="J69" s="4" t="s">
        <v>124</v>
      </c>
      <c r="K69"/>
      <c r="L69"/>
      <c r="M69"/>
      <c r="N69" s="4"/>
      <c r="O69" s="32"/>
      <c r="V69" s="4"/>
      <c r="W69" s="4"/>
      <c r="X69" s="4"/>
      <c r="Y69" s="6" t="s">
        <v>24</v>
      </c>
      <c r="Z69" s="6"/>
      <c r="AA69" s="6"/>
      <c r="AB69" s="6"/>
      <c r="AC69" s="6"/>
      <c r="AD69" s="4"/>
      <c r="AE69" s="4"/>
      <c r="AF69" s="4"/>
      <c r="AH69" s="6"/>
      <c r="AI69" s="6"/>
      <c r="AJ69" s="6" t="s">
        <v>129</v>
      </c>
      <c r="AK69" s="9"/>
      <c r="AL69" s="9"/>
      <c r="AM69" s="9"/>
      <c r="AN69" s="9"/>
      <c r="AO69" s="9"/>
      <c r="AP69" s="9"/>
      <c r="AQ69" s="9"/>
      <c r="AR69" s="9"/>
      <c r="AS69" s="9"/>
      <c r="AT69" s="9"/>
      <c r="AU69"/>
      <c r="AV69" s="4"/>
      <c r="AW69" s="4"/>
      <c r="AX69" s="4"/>
    </row>
    <row r="70" spans="1:51" x14ac:dyDescent="0.35">
      <c r="A70" t="s">
        <v>26</v>
      </c>
      <c r="J70" s="9"/>
      <c r="K70" s="9" t="s">
        <v>4</v>
      </c>
      <c r="L70" s="9"/>
      <c r="N70" s="9"/>
      <c r="O70" s="10"/>
      <c r="V70" s="9"/>
      <c r="W70" s="9"/>
      <c r="X70" s="9"/>
      <c r="Y70" s="11" t="s">
        <v>26</v>
      </c>
      <c r="Z70" s="11"/>
      <c r="AA70" s="11"/>
      <c r="AB70" s="11"/>
      <c r="AC70" s="11"/>
      <c r="AD70" s="9"/>
      <c r="AE70" s="9"/>
      <c r="AF70" s="9"/>
      <c r="AH70" s="16"/>
      <c r="AI70" s="11"/>
      <c r="AJ70" s="11"/>
      <c r="AK70" s="9" t="s">
        <v>27</v>
      </c>
      <c r="AL70" s="9"/>
      <c r="AM70" s="9"/>
      <c r="AN70" s="9"/>
      <c r="AO70" s="12" t="s">
        <v>28</v>
      </c>
      <c r="AP70" s="12"/>
      <c r="AQ70" s="12"/>
      <c r="AR70" s="12"/>
      <c r="AS70" s="13" t="s">
        <v>29</v>
      </c>
      <c r="AT70" s="13"/>
      <c r="AU70" s="13"/>
      <c r="AV70" s="13"/>
      <c r="AW70" s="9"/>
      <c r="AX70" s="9"/>
    </row>
    <row r="71" spans="1:51" x14ac:dyDescent="0.35">
      <c r="B71" t="s">
        <v>6</v>
      </c>
      <c r="C71" t="s">
        <v>7</v>
      </c>
      <c r="D71" t="s">
        <v>8</v>
      </c>
      <c r="E71" t="s">
        <v>9</v>
      </c>
      <c r="F71" t="s">
        <v>35</v>
      </c>
      <c r="G71" t="s">
        <v>11</v>
      </c>
      <c r="J71" s="9" t="s">
        <v>12</v>
      </c>
      <c r="K71" s="9" t="s">
        <v>30</v>
      </c>
      <c r="L71" s="9" t="s">
        <v>31</v>
      </c>
      <c r="N71" s="9"/>
      <c r="V71" s="9"/>
      <c r="W71" s="9"/>
      <c r="X71" s="9"/>
      <c r="Y71" s="11"/>
      <c r="Z71" s="11" t="s">
        <v>15</v>
      </c>
      <c r="AA71" s="11" t="s">
        <v>16</v>
      </c>
      <c r="AB71" s="11" t="s">
        <v>17</v>
      </c>
      <c r="AC71" s="11" t="s">
        <v>18</v>
      </c>
      <c r="AD71" s="9"/>
      <c r="AE71" s="9"/>
      <c r="AF71" s="9"/>
      <c r="AH71" s="16"/>
      <c r="AI71" s="11"/>
      <c r="AJ71" s="11"/>
      <c r="AK71" s="54" t="s">
        <v>120</v>
      </c>
      <c r="AL71" s="54" t="s">
        <v>121</v>
      </c>
      <c r="AM71" s="54" t="s">
        <v>122</v>
      </c>
      <c r="AN71" s="54" t="s">
        <v>123</v>
      </c>
      <c r="AO71" s="54" t="s">
        <v>120</v>
      </c>
      <c r="AP71" s="54" t="s">
        <v>121</v>
      </c>
      <c r="AQ71" s="54" t="s">
        <v>122</v>
      </c>
      <c r="AR71" s="54" t="s">
        <v>123</v>
      </c>
      <c r="AS71" s="54" t="s">
        <v>120</v>
      </c>
      <c r="AT71" s="54" t="s">
        <v>121</v>
      </c>
      <c r="AU71" s="54" t="s">
        <v>122</v>
      </c>
      <c r="AV71" s="54" t="s">
        <v>123</v>
      </c>
      <c r="AW71" s="9"/>
      <c r="AX71" s="9"/>
    </row>
    <row r="72" spans="1:51" x14ac:dyDescent="0.35">
      <c r="A72" s="30" t="s">
        <v>32</v>
      </c>
      <c r="B72">
        <v>38</v>
      </c>
      <c r="C72">
        <v>39</v>
      </c>
      <c r="E72">
        <v>49</v>
      </c>
      <c r="J72" s="9">
        <v>51</v>
      </c>
      <c r="K72" s="9">
        <v>50</v>
      </c>
      <c r="L72" s="9">
        <v>51</v>
      </c>
      <c r="N72" s="9"/>
      <c r="V72" s="9"/>
      <c r="W72" s="9"/>
      <c r="X72" s="9"/>
      <c r="Y72" s="31" t="s">
        <v>32</v>
      </c>
      <c r="Z72" s="11">
        <v>39</v>
      </c>
      <c r="AA72" s="11">
        <v>49</v>
      </c>
      <c r="AB72" s="11">
        <v>50</v>
      </c>
      <c r="AC72" s="11"/>
      <c r="AD72" s="9"/>
      <c r="AE72" s="9"/>
      <c r="AF72" s="9"/>
      <c r="AH72" s="11"/>
      <c r="AI72" s="11"/>
      <c r="AJ72" s="33" t="s">
        <v>32</v>
      </c>
      <c r="AK72" s="9">
        <v>51</v>
      </c>
      <c r="AL72" s="9">
        <v>50</v>
      </c>
      <c r="AM72" s="9">
        <v>51</v>
      </c>
      <c r="AN72" s="9">
        <v>51</v>
      </c>
      <c r="AO72" s="9">
        <v>50</v>
      </c>
      <c r="AP72" s="9">
        <v>49</v>
      </c>
      <c r="AQ72" s="9">
        <v>50</v>
      </c>
      <c r="AR72" s="9">
        <v>50</v>
      </c>
      <c r="AS72" s="9">
        <v>51</v>
      </c>
      <c r="AT72" s="9">
        <v>50</v>
      </c>
      <c r="AU72" s="9">
        <v>51</v>
      </c>
      <c r="AV72" s="9">
        <v>51</v>
      </c>
      <c r="AW72" s="9"/>
      <c r="AX72" s="9"/>
    </row>
    <row r="73" spans="1:51" ht="15.5" x14ac:dyDescent="0.35">
      <c r="A73" s="30" t="s">
        <v>33</v>
      </c>
      <c r="B73">
        <v>21</v>
      </c>
      <c r="C73">
        <v>22</v>
      </c>
      <c r="E73">
        <v>30</v>
      </c>
      <c r="I73" s="24">
        <f>AVERAGE(B74:G74)</f>
        <v>57.632634700303875</v>
      </c>
      <c r="J73" s="9">
        <v>26</v>
      </c>
      <c r="K73" s="9">
        <v>25</v>
      </c>
      <c r="L73" s="9">
        <v>23</v>
      </c>
      <c r="N73" s="9"/>
      <c r="V73" s="55">
        <v>48.692810457516337</v>
      </c>
      <c r="W73" s="9"/>
      <c r="X73" s="9"/>
      <c r="Y73" s="31" t="s">
        <v>33</v>
      </c>
      <c r="Z73" s="11">
        <v>25</v>
      </c>
      <c r="AA73" s="11">
        <v>32</v>
      </c>
      <c r="AB73" s="11">
        <v>34</v>
      </c>
      <c r="AC73" s="11"/>
      <c r="AD73" s="9"/>
      <c r="AE73" s="9"/>
      <c r="AF73" s="9"/>
      <c r="AH73" s="42">
        <f>AVERAGE(Z74:AF74)</f>
        <v>65.802895517181227</v>
      </c>
      <c r="AI73" s="11"/>
      <c r="AJ73" s="33" t="s">
        <v>33</v>
      </c>
      <c r="AK73" s="9">
        <v>26</v>
      </c>
      <c r="AL73" s="9">
        <v>23</v>
      </c>
      <c r="AM73" s="9">
        <v>27</v>
      </c>
      <c r="AN73" s="9">
        <v>26</v>
      </c>
      <c r="AO73" s="9">
        <v>28</v>
      </c>
      <c r="AP73" s="9">
        <v>22</v>
      </c>
      <c r="AQ73" s="9">
        <v>26</v>
      </c>
      <c r="AR73" s="9">
        <v>25</v>
      </c>
      <c r="AS73" s="9">
        <v>19</v>
      </c>
      <c r="AT73" s="9">
        <v>22</v>
      </c>
      <c r="AU73" s="9">
        <v>26</v>
      </c>
      <c r="AV73" s="9">
        <v>23</v>
      </c>
      <c r="AW73" s="9"/>
      <c r="AX73" s="9"/>
      <c r="AY73" s="55">
        <f>AVERAGE(AK74:AV74)</f>
        <v>48.42777110844338</v>
      </c>
    </row>
    <row r="74" spans="1:51" s="24" customFormat="1" ht="15.5" x14ac:dyDescent="0.35">
      <c r="A74" s="34" t="s">
        <v>34</v>
      </c>
      <c r="B74" s="24">
        <v>55.263157894736842</v>
      </c>
      <c r="C74" s="24">
        <v>56.410256410256409</v>
      </c>
      <c r="E74" s="24">
        <v>61.224489795918366</v>
      </c>
      <c r="H74" s="25">
        <f>MAX(B74:G74)</f>
        <v>61.224489795918366</v>
      </c>
      <c r="I74" s="29">
        <f>STDEV(B74:G74)</f>
        <v>3.1630722441948191</v>
      </c>
      <c r="J74" s="24">
        <v>50.980392156862742</v>
      </c>
      <c r="K74" s="24">
        <v>50</v>
      </c>
      <c r="L74" s="24">
        <v>45.098039215686278</v>
      </c>
      <c r="U74" s="25">
        <v>50.980392156862742</v>
      </c>
      <c r="V74" s="60">
        <v>3.1515198565336422</v>
      </c>
      <c r="Y74" s="34" t="s">
        <v>34</v>
      </c>
      <c r="Z74" s="24">
        <v>64.102564102564102</v>
      </c>
      <c r="AA74" s="24">
        <v>65.306122448979593</v>
      </c>
      <c r="AB74" s="24">
        <v>68</v>
      </c>
      <c r="AG74" s="25">
        <f>MAX(Z74:AF74)</f>
        <v>68</v>
      </c>
      <c r="AH74" s="29">
        <f>STDEV(Z74:AF74)</f>
        <v>1.9956425668499214</v>
      </c>
      <c r="AJ74" s="34" t="s">
        <v>34</v>
      </c>
      <c r="AK74" s="24">
        <v>50.980392156862742</v>
      </c>
      <c r="AL74" s="24">
        <v>46</v>
      </c>
      <c r="AM74" s="24">
        <v>52.941176470588232</v>
      </c>
      <c r="AN74" s="24">
        <v>50.980392156862742</v>
      </c>
      <c r="AO74" s="24">
        <v>56</v>
      </c>
      <c r="AP74" s="24">
        <v>44.897959183673471</v>
      </c>
      <c r="AQ74" s="24">
        <v>52</v>
      </c>
      <c r="AR74" s="24">
        <v>50</v>
      </c>
      <c r="AS74" s="24">
        <v>37.254901960784316</v>
      </c>
      <c r="AT74" s="24">
        <v>44</v>
      </c>
      <c r="AU74" s="24">
        <v>50.980392156862742</v>
      </c>
      <c r="AV74" s="24">
        <v>45.098039215686278</v>
      </c>
      <c r="AX74" s="26">
        <f>MAX(AK74:AV74)</f>
        <v>56</v>
      </c>
      <c r="AY74" s="60">
        <f>STDEV(AK74:AV74)</f>
        <v>5.102305585598625</v>
      </c>
    </row>
    <row r="75" spans="1:51" x14ac:dyDescent="0.35">
      <c r="A75" t="s">
        <v>119</v>
      </c>
      <c r="B75" s="52" t="str">
        <f>IF(B74&lt;(50+(1.654*50)/SQRT(B72)),"n.s.","")</f>
        <v>n.s.</v>
      </c>
      <c r="C75" s="52" t="str">
        <f>IF(C74&lt;(50+(1.654*50)/SQRT(C72)),"n.s.","")</f>
        <v>n.s.</v>
      </c>
      <c r="D75" s="52"/>
      <c r="E75" s="52" t="str">
        <f>IF(E74&lt;(50+(1.654*50)/SQRT(E72)),"n.s.","")</f>
        <v>n.s.</v>
      </c>
      <c r="H75" s="14" t="str">
        <f>HLOOKUP(H74,B74:G75,2)</f>
        <v>n.s.</v>
      </c>
      <c r="I75" s="56">
        <f>I74*100/I73/100</f>
        <v>5.4883353166884488E-2</v>
      </c>
      <c r="J75" s="52" t="s">
        <v>125</v>
      </c>
      <c r="K75" s="52" t="s">
        <v>125</v>
      </c>
      <c r="L75" s="52" t="s">
        <v>125</v>
      </c>
      <c r="N75" s="9"/>
      <c r="U75" s="14" t="s">
        <v>125</v>
      </c>
      <c r="V75" s="61">
        <v>6.4722488328811709E-2</v>
      </c>
      <c r="Y75" t="s">
        <v>119</v>
      </c>
      <c r="Z75" s="52" t="str">
        <f>IF(Z74&lt;(50+(1.654*50)/SQRT(Z72)),"n.s.","")</f>
        <v/>
      </c>
      <c r="AA75" s="52" t="str">
        <f>IF(AA74&lt;(50+(1.654*50)/SQRT(AA72)),"n.s.","")</f>
        <v/>
      </c>
      <c r="AB75" s="52" t="str">
        <f>IF(AB74&lt;(50+(1.654*50)/SQRT(AB72)),"n.s.","")</f>
        <v/>
      </c>
      <c r="AG75" s="14" t="str">
        <f>HLOOKUP(AG74,Z74:AF75,2)</f>
        <v/>
      </c>
      <c r="AH75" s="56">
        <f>AH74*100/AH73/100</f>
        <v>3.0327579830113346E-2</v>
      </c>
      <c r="AJ75" s="11"/>
      <c r="AK75" s="52" t="s">
        <v>125</v>
      </c>
      <c r="AL75" s="52" t="s">
        <v>125</v>
      </c>
      <c r="AM75" s="52" t="s">
        <v>125</v>
      </c>
      <c r="AN75" s="52" t="s">
        <v>125</v>
      </c>
      <c r="AO75" s="52" t="s">
        <v>125</v>
      </c>
      <c r="AP75" s="52" t="s">
        <v>125</v>
      </c>
      <c r="AQ75" s="52" t="s">
        <v>125</v>
      </c>
      <c r="AR75" s="52" t="s">
        <v>125</v>
      </c>
      <c r="AS75" s="52" t="s">
        <v>125</v>
      </c>
      <c r="AT75" s="52" t="s">
        <v>125</v>
      </c>
      <c r="AU75" s="52" t="s">
        <v>125</v>
      </c>
      <c r="AV75" s="52" t="s">
        <v>125</v>
      </c>
      <c r="AX75" s="14" t="str">
        <f>HLOOKUP(AX74,AK74:AV75,2)</f>
        <v>n.s.</v>
      </c>
      <c r="AY75" s="61">
        <f>AY74*100/AY73/100</f>
        <v>0.10535908361698353</v>
      </c>
    </row>
    <row r="76" spans="1:51" ht="15.5" x14ac:dyDescent="0.35">
      <c r="J76" s="24">
        <v>49.019607843137258</v>
      </c>
      <c r="K76" s="24">
        <v>50</v>
      </c>
      <c r="L76" s="24">
        <v>54.901960784313722</v>
      </c>
      <c r="N76" s="9"/>
      <c r="U76" s="47">
        <v>54.901960784313722</v>
      </c>
      <c r="V76" s="57">
        <v>51.307189542483663</v>
      </c>
      <c r="AJ76" s="34" t="s">
        <v>127</v>
      </c>
      <c r="AK76" s="24">
        <v>49.019607843137258</v>
      </c>
      <c r="AL76" s="24">
        <v>54</v>
      </c>
      <c r="AM76" s="24">
        <v>47.058823529411768</v>
      </c>
      <c r="AN76" s="24">
        <v>49.019607843137258</v>
      </c>
      <c r="AO76" s="24">
        <v>44</v>
      </c>
      <c r="AP76" s="24">
        <v>55.102040816326529</v>
      </c>
      <c r="AQ76" s="24">
        <v>48</v>
      </c>
      <c r="AR76" s="24">
        <v>50</v>
      </c>
      <c r="AS76" s="24">
        <v>62.745098039215684</v>
      </c>
      <c r="AT76" s="24">
        <v>56</v>
      </c>
      <c r="AU76" s="24">
        <v>49.019607843137258</v>
      </c>
      <c r="AV76" s="24">
        <v>54.901960784313722</v>
      </c>
      <c r="AX76" s="47">
        <f>MAX(AK76:AV76)</f>
        <v>62.745098039215684</v>
      </c>
      <c r="AY76" s="57">
        <f>AVERAGE(AK76:AV76)</f>
        <v>51.57222889155662</v>
      </c>
    </row>
    <row r="77" spans="1:51" x14ac:dyDescent="0.35">
      <c r="J77" t="s">
        <v>125</v>
      </c>
      <c r="K77" t="s">
        <v>125</v>
      </c>
      <c r="L77" t="s">
        <v>125</v>
      </c>
      <c r="N77" s="9"/>
      <c r="U77" s="48" t="s">
        <v>125</v>
      </c>
      <c r="V77" s="65">
        <v>3.1515198565336422</v>
      </c>
      <c r="AJ77" s="11"/>
      <c r="AK77" t="s">
        <v>125</v>
      </c>
      <c r="AL77" t="s">
        <v>125</v>
      </c>
      <c r="AM77" t="s">
        <v>125</v>
      </c>
      <c r="AN77" t="s">
        <v>125</v>
      </c>
      <c r="AO77" t="s">
        <v>125</v>
      </c>
      <c r="AP77" t="s">
        <v>125</v>
      </c>
      <c r="AQ77" t="s">
        <v>125</v>
      </c>
      <c r="AR77" t="s">
        <v>125</v>
      </c>
      <c r="AS77" t="s">
        <v>126</v>
      </c>
      <c r="AT77" t="s">
        <v>125</v>
      </c>
      <c r="AU77" t="s">
        <v>125</v>
      </c>
      <c r="AV77" t="s">
        <v>125</v>
      </c>
      <c r="AX77" s="48" t="str">
        <f>HLOOKUP(AX76,AK76:AV77,2)</f>
        <v/>
      </c>
      <c r="AY77" s="65">
        <f>STDEV(AK76:AV76)</f>
        <v>5.1023055855986437</v>
      </c>
    </row>
    <row r="78" spans="1:51" x14ac:dyDescent="0.35">
      <c r="U78" s="49"/>
      <c r="V78" s="66">
        <v>6.1424527140082438E-2</v>
      </c>
      <c r="AX78" s="49"/>
      <c r="AY78" s="66">
        <f>AY77*100/AY76/100</f>
        <v>9.8935138062919578E-2</v>
      </c>
    </row>
    <row r="79" spans="1:51" x14ac:dyDescent="0.35">
      <c r="AX79" s="9"/>
    </row>
  </sheetData>
  <conditionalFormatting sqref="A17 A9 AZ17:XFD17 AZ9:XFD9 W17:X17 W9:X9 T17 T9 AI9 AI17 AW9 AW17 C17:G17 C9:G9">
    <cfRule type="dataBar" priority="5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{4FD8E3BB-8A73-476C-BBBC-2625B9603D4D}</x14:id>
        </ext>
      </extLst>
    </cfRule>
  </conditionalFormatting>
  <conditionalFormatting sqref="AZ36:XFD36 AZ28:XFD28">
    <cfRule type="dataBar" priority="5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{D98722D4-7204-4063-98D4-CB660ED350EC}</x14:id>
        </ext>
      </extLst>
    </cfRule>
  </conditionalFormatting>
  <conditionalFormatting sqref="A47:G47 A55:G55 AZ55:XFD55 AZ47:XFD47 W55:AF55 W47:AF47 R55:T55 R47:T47 AI47 AI55 AW55 AW47">
    <cfRule type="dataBar" priority="5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{D586CA39-D246-4783-8A5C-546662CCE886}</x14:id>
        </ext>
      </extLst>
    </cfRule>
  </conditionalFormatting>
  <conditionalFormatting sqref="A66:G66 A74:G74 AZ74:XFD74 AZ66:XFD66 W74:AF74 W66:AF66 Q74:T74 Q66:T66 AI66 AI74 AW74 AW66">
    <cfRule type="dataBar" priority="5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{C31E4296-5662-42B7-BBBF-F3F98FFABF94}</x14:id>
        </ext>
      </extLst>
    </cfRule>
  </conditionalFormatting>
  <conditionalFormatting sqref="C10:G10">
    <cfRule type="cellIs" dxfId="1012" priority="492" operator="greaterThan">
      <formula>0.05</formula>
    </cfRule>
  </conditionalFormatting>
  <conditionalFormatting sqref="A28:G28 A36:G36 W36:AF36 W28:AF28 T36 T28 AI28 AI36 AW36 AW28">
    <cfRule type="dataBar" priority="4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{EBBA5F81-BB26-41E5-8CB0-396F3BD18F54}</x14:id>
        </ext>
      </extLst>
    </cfRule>
  </conditionalFormatting>
  <conditionalFormatting sqref="B29:G29">
    <cfRule type="cellIs" dxfId="1011" priority="468" operator="greaterThan">
      <formula>0.05</formula>
    </cfRule>
  </conditionalFormatting>
  <conditionalFormatting sqref="Z29:AC29">
    <cfRule type="cellIs" dxfId="1010" priority="467" operator="greaterThan">
      <formula>0.05</formula>
    </cfRule>
  </conditionalFormatting>
  <conditionalFormatting sqref="B48:G48">
    <cfRule type="cellIs" dxfId="1009" priority="456" operator="greaterThan">
      <formula>0.05</formula>
    </cfRule>
  </conditionalFormatting>
  <conditionalFormatting sqref="Z48:AC48">
    <cfRule type="cellIs" dxfId="1008" priority="455" operator="greaterThan">
      <formula>0.05</formula>
    </cfRule>
  </conditionalFormatting>
  <conditionalFormatting sqref="B67:G67">
    <cfRule type="cellIs" dxfId="1007" priority="448" operator="greaterThan">
      <formula>0.05</formula>
    </cfRule>
  </conditionalFormatting>
  <conditionalFormatting sqref="Z67:AC67">
    <cfRule type="cellIs" dxfId="1006" priority="447" operator="greaterThan">
      <formula>0.05</formula>
    </cfRule>
  </conditionalFormatting>
  <conditionalFormatting sqref="I17">
    <cfRule type="dataBar" priority="2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{BEE6C777-1898-4206-8C5B-5E8D38539289}</x14:id>
        </ext>
      </extLst>
    </cfRule>
  </conditionalFormatting>
  <conditionalFormatting sqref="I36 I28">
    <cfRule type="dataBar" priority="21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{4800C066-853D-4FBD-8F80-B22186E6F5BE}</x14:id>
        </ext>
      </extLst>
    </cfRule>
  </conditionalFormatting>
  <conditionalFormatting sqref="I9">
    <cfRule type="dataBar" priority="2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{1AE8AD51-6D04-46A0-A347-A4F861A676C4}</x14:id>
        </ext>
      </extLst>
    </cfRule>
  </conditionalFormatting>
  <conditionalFormatting sqref="I47">
    <cfRule type="dataBar" priority="2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{D1B4B5B3-C7E0-4A22-A325-97D8596179F2}</x14:id>
        </ext>
      </extLst>
    </cfRule>
  </conditionalFormatting>
  <conditionalFormatting sqref="I55">
    <cfRule type="dataBar" priority="21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{AA489EAB-3BD4-45B9-8ED2-6D4C7865A424}</x14:id>
        </ext>
      </extLst>
    </cfRule>
  </conditionalFormatting>
  <conditionalFormatting sqref="I66">
    <cfRule type="dataBar" priority="2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{1C9C088F-D591-4585-BC4E-53E5CC8E1D5C}</x14:id>
        </ext>
      </extLst>
    </cfRule>
  </conditionalFormatting>
  <conditionalFormatting sqref="I74">
    <cfRule type="dataBar" priority="20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{630B6CB2-7448-47E4-9DED-0304ACD51EE3}</x14:id>
        </ext>
      </extLst>
    </cfRule>
  </conditionalFormatting>
  <conditionalFormatting sqref="AH33">
    <cfRule type="cellIs" dxfId="1005" priority="198" operator="greaterThan">
      <formula>0.94999</formula>
    </cfRule>
    <cfRule type="cellIs" dxfId="1004" priority="199" operator="greaterThan">
      <formula>0.66999</formula>
    </cfRule>
    <cfRule type="cellIs" dxfId="1003" priority="200" operator="greaterThan">
      <formula>66.999</formula>
    </cfRule>
    <cfRule type="cellIs" dxfId="1002" priority="201" operator="greaterThan">
      <formula>",94999"</formula>
    </cfRule>
    <cfRule type="cellIs" dxfId="1001" priority="202" operator="greaterThan">
      <formula>",66999"</formula>
    </cfRule>
  </conditionalFormatting>
  <conditionalFormatting sqref="AH28 AH36">
    <cfRule type="dataBar" priority="1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{0169ABDE-FAEF-4AEB-9ADF-9A36BD7EDEC8}</x14:id>
        </ext>
      </extLst>
    </cfRule>
  </conditionalFormatting>
  <conditionalFormatting sqref="AH52">
    <cfRule type="cellIs" dxfId="1000" priority="192" operator="greaterThan">
      <formula>0.94999</formula>
    </cfRule>
    <cfRule type="cellIs" dxfId="999" priority="193" operator="greaterThan">
      <formula>0.66999</formula>
    </cfRule>
    <cfRule type="cellIs" dxfId="998" priority="194" operator="greaterThan">
      <formula>66.999</formula>
    </cfRule>
    <cfRule type="cellIs" dxfId="997" priority="195" operator="greaterThan">
      <formula>",94999"</formula>
    </cfRule>
    <cfRule type="cellIs" dxfId="996" priority="196" operator="greaterThan">
      <formula>",66999"</formula>
    </cfRule>
  </conditionalFormatting>
  <conditionalFormatting sqref="AH71">
    <cfRule type="cellIs" dxfId="995" priority="187" operator="greaterThan">
      <formula>0.94999</formula>
    </cfRule>
    <cfRule type="cellIs" dxfId="994" priority="188" operator="greaterThan">
      <formula>0.66999</formula>
    </cfRule>
    <cfRule type="cellIs" dxfId="993" priority="189" operator="greaterThan">
      <formula>66.999</formula>
    </cfRule>
    <cfRule type="cellIs" dxfId="992" priority="190" operator="greaterThan">
      <formula>",94999"</formula>
    </cfRule>
    <cfRule type="cellIs" dxfId="991" priority="191" operator="greaterThan">
      <formula>",66999"</formula>
    </cfRule>
  </conditionalFormatting>
  <conditionalFormatting sqref="AH47">
    <cfRule type="dataBar" priority="18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{A5D06864-9E56-407D-84B2-CE2C93786705}</x14:id>
        </ext>
      </extLst>
    </cfRule>
  </conditionalFormatting>
  <conditionalFormatting sqref="AH66">
    <cfRule type="dataBar" priority="1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{BEDA2577-6017-4378-BC51-6DC9FD976A79}</x14:id>
        </ext>
      </extLst>
    </cfRule>
  </conditionalFormatting>
  <conditionalFormatting sqref="AH55">
    <cfRule type="dataBar" priority="1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{54E20904-87D6-4EE0-AD5A-2FD2516B3A69}</x14:id>
        </ext>
      </extLst>
    </cfRule>
  </conditionalFormatting>
  <conditionalFormatting sqref="AH74">
    <cfRule type="dataBar" priority="1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{65FFEC5F-50E9-48AF-A2C2-E2F1A365CE1F}</x14:id>
        </ext>
      </extLst>
    </cfRule>
  </conditionalFormatting>
  <conditionalFormatting sqref="J17:S17 J9:S9">
    <cfRule type="dataBar" priority="1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{6A3B0050-B97A-40FA-8BE8-9E0396C9D5A5}</x14:id>
        </ext>
      </extLst>
    </cfRule>
  </conditionalFormatting>
  <conditionalFormatting sqref="J10:L10">
    <cfRule type="cellIs" dxfId="990" priority="165" operator="greaterThan">
      <formula>0.05</formula>
    </cfRule>
  </conditionalFormatting>
  <conditionalFormatting sqref="J19:L19">
    <cfRule type="dataBar" priority="16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{9A94C3BB-1DC0-42B0-A231-AC18D0074CF6}</x14:id>
        </ext>
      </extLst>
    </cfRule>
  </conditionalFormatting>
  <conditionalFormatting sqref="J7:L7">
    <cfRule type="cellIs" dxfId="989" priority="163" operator="lessThan">
      <formula>0</formula>
    </cfRule>
  </conditionalFormatting>
  <conditionalFormatting sqref="U9 U17">
    <cfRule type="dataBar" priority="16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{4B5B58F1-4B73-498B-B6D6-2745A3ECF487}</x14:id>
        </ext>
      </extLst>
    </cfRule>
  </conditionalFormatting>
  <conditionalFormatting sqref="U18">
    <cfRule type="cellIs" dxfId="988" priority="160" operator="greaterThan">
      <formula>0.05</formula>
    </cfRule>
  </conditionalFormatting>
  <conditionalFormatting sqref="V9">
    <cfRule type="dataBar" priority="15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{0803689A-6BE5-4FFF-B6A6-386A742AFB2A}</x14:id>
        </ext>
      </extLst>
    </cfRule>
  </conditionalFormatting>
  <conditionalFormatting sqref="V17">
    <cfRule type="dataBar" priority="15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{3D61DEAC-2F8A-453B-8941-AA94DF6E373A}</x14:id>
        </ext>
      </extLst>
    </cfRule>
  </conditionalFormatting>
  <conditionalFormatting sqref="U19">
    <cfRule type="dataBar" priority="15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{F28A437D-0FAA-4428-A9C6-38838236CA58}</x14:id>
        </ext>
      </extLst>
    </cfRule>
  </conditionalFormatting>
  <conditionalFormatting sqref="U20">
    <cfRule type="cellIs" dxfId="987" priority="156" operator="greaterThan">
      <formula>0.05</formula>
    </cfRule>
  </conditionalFormatting>
  <conditionalFormatting sqref="V20">
    <cfRule type="dataBar" priority="15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{9F240924-9F20-4C79-9331-C9577816FD34}</x14:id>
        </ext>
      </extLst>
    </cfRule>
  </conditionalFormatting>
  <conditionalFormatting sqref="AK9:AV9 AJ17:AV17">
    <cfRule type="dataBar" priority="1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{D30B0B65-F8BD-4DFC-B4BF-C283471CD25B}</x14:id>
        </ext>
      </extLst>
    </cfRule>
  </conditionalFormatting>
  <conditionalFormatting sqref="AK10:AV10">
    <cfRule type="cellIs" dxfId="986" priority="153" operator="greaterThan">
      <formula>0.05</formula>
    </cfRule>
  </conditionalFormatting>
  <conditionalFormatting sqref="AJ9">
    <cfRule type="dataBar" priority="1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{3F6309E0-53F7-4E76-AFE0-684022AB3F59}</x14:id>
        </ext>
      </extLst>
    </cfRule>
  </conditionalFormatting>
  <conditionalFormatting sqref="AK19:AV19">
    <cfRule type="dataBar" priority="15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{FFD6AEF8-903E-446A-A49F-F22FDA1DD820}</x14:id>
        </ext>
      </extLst>
    </cfRule>
  </conditionalFormatting>
  <conditionalFormatting sqref="AK7:AV7">
    <cfRule type="cellIs" dxfId="985" priority="150" operator="lessThan">
      <formula>0</formula>
    </cfRule>
  </conditionalFormatting>
  <conditionalFormatting sqref="AJ19">
    <cfRule type="dataBar" priority="1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{081F6367-3751-469C-9642-8D59851BBCE9}</x14:id>
        </ext>
      </extLst>
    </cfRule>
  </conditionalFormatting>
  <conditionalFormatting sqref="AX9">
    <cfRule type="dataBar" priority="1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{5F91CF35-F879-478B-B234-EDD5142E8E23}</x14:id>
        </ext>
      </extLst>
    </cfRule>
  </conditionalFormatting>
  <conditionalFormatting sqref="AX17">
    <cfRule type="dataBar" priority="1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{CCEC4F40-D27C-4102-9CEA-60EFE06B11E1}</x14:id>
        </ext>
      </extLst>
    </cfRule>
  </conditionalFormatting>
  <conditionalFormatting sqref="AX10">
    <cfRule type="cellIs" dxfId="984" priority="146" operator="greaterThan">
      <formula>0.05</formula>
    </cfRule>
  </conditionalFormatting>
  <conditionalFormatting sqref="AY9">
    <cfRule type="dataBar" priority="1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{C685339D-CAC3-4680-9DEE-22A4363C760F}</x14:id>
        </ext>
      </extLst>
    </cfRule>
  </conditionalFormatting>
  <conditionalFormatting sqref="AY17">
    <cfRule type="dataBar" priority="1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{907E6B1F-E975-4C04-B85A-895D8E0CFCE8}</x14:id>
        </ext>
      </extLst>
    </cfRule>
  </conditionalFormatting>
  <conditionalFormatting sqref="AX19">
    <cfRule type="dataBar" priority="14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{B34AAE52-3213-4135-87C7-7F361411DBEA}</x14:id>
        </ext>
      </extLst>
    </cfRule>
  </conditionalFormatting>
  <conditionalFormatting sqref="AX20">
    <cfRule type="cellIs" dxfId="983" priority="141" operator="greaterThan">
      <formula>0.05</formula>
    </cfRule>
  </conditionalFormatting>
  <conditionalFormatting sqref="AY20">
    <cfRule type="dataBar" priority="1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{E41A81FE-84A5-4B79-880E-1BFD9B5FBF49}</x14:id>
        </ext>
      </extLst>
    </cfRule>
  </conditionalFormatting>
  <conditionalFormatting sqref="AD9:AF9 Y17:AF17">
    <cfRule type="dataBar" priority="1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{74376537-E7F4-45D3-A337-5E33F6C1D219}</x14:id>
        </ext>
      </extLst>
    </cfRule>
  </conditionalFormatting>
  <conditionalFormatting sqref="Z10:AC10">
    <cfRule type="cellIs" dxfId="982" priority="138" operator="greaterThan">
      <formula>0.05</formula>
    </cfRule>
  </conditionalFormatting>
  <conditionalFormatting sqref="U10">
    <cfRule type="cellIs" dxfId="981" priority="137" operator="greaterThan">
      <formula>0.05</formula>
    </cfRule>
  </conditionalFormatting>
  <conditionalFormatting sqref="AH14">
    <cfRule type="cellIs" dxfId="980" priority="128" operator="greaterThan">
      <formula>0.94999</formula>
    </cfRule>
    <cfRule type="cellIs" dxfId="979" priority="129" operator="greaterThan">
      <formula>0.66999</formula>
    </cfRule>
    <cfRule type="cellIs" dxfId="978" priority="130" operator="greaterThan">
      <formula>66.999</formula>
    </cfRule>
    <cfRule type="cellIs" dxfId="977" priority="131" operator="greaterThan">
      <formula>",94999"</formula>
    </cfRule>
    <cfRule type="cellIs" dxfId="976" priority="132" operator="greaterThan">
      <formula>",66999"</formula>
    </cfRule>
  </conditionalFormatting>
  <conditionalFormatting sqref="AH9">
    <cfRule type="dataBar" priority="1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{22881F57-ABCD-4080-9FCC-A82BC265808E}</x14:id>
        </ext>
      </extLst>
    </cfRule>
  </conditionalFormatting>
  <conditionalFormatting sqref="AH17">
    <cfRule type="dataBar" priority="1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{B70DE233-2CDE-4C58-81F4-8F8E23CABE58}</x14:id>
        </ext>
      </extLst>
    </cfRule>
  </conditionalFormatting>
  <conditionalFormatting sqref="B9 B17">
    <cfRule type="dataBar" priority="1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{6D5D8961-5F1C-44FC-8E90-992F28225991}</x14:id>
        </ext>
      </extLst>
    </cfRule>
  </conditionalFormatting>
  <conditionalFormatting sqref="B10">
    <cfRule type="cellIs" dxfId="975" priority="124" operator="greaterThan">
      <formula>0.05</formula>
    </cfRule>
  </conditionalFormatting>
  <conditionalFormatting sqref="J36:S36 J28:S28">
    <cfRule type="dataBar" priority="1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{37BF48DD-45D8-4728-82DD-D8A4CD7058BB}</x14:id>
        </ext>
      </extLst>
    </cfRule>
  </conditionalFormatting>
  <conditionalFormatting sqref="J29:L29">
    <cfRule type="cellIs" dxfId="974" priority="122" operator="greaterThan">
      <formula>0.05</formula>
    </cfRule>
  </conditionalFormatting>
  <conditionalFormatting sqref="J38:L38">
    <cfRule type="dataBar" priority="121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{D64B7035-D333-4C5A-9505-7ACE7068D2EA}</x14:id>
        </ext>
      </extLst>
    </cfRule>
  </conditionalFormatting>
  <conditionalFormatting sqref="J26:L26">
    <cfRule type="cellIs" dxfId="973" priority="120" operator="lessThan">
      <formula>0</formula>
    </cfRule>
  </conditionalFormatting>
  <conditionalFormatting sqref="U28 U36">
    <cfRule type="dataBar" priority="1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{21E76FE8-59F6-4BCB-8A8A-4EBF6B2B3533}</x14:id>
        </ext>
      </extLst>
    </cfRule>
  </conditionalFormatting>
  <conditionalFormatting sqref="U29">
    <cfRule type="cellIs" dxfId="972" priority="118" operator="greaterThan">
      <formula>0.05</formula>
    </cfRule>
  </conditionalFormatting>
  <conditionalFormatting sqref="U37">
    <cfRule type="cellIs" dxfId="971" priority="117" operator="greaterThan">
      <formula>0.05</formula>
    </cfRule>
  </conditionalFormatting>
  <conditionalFormatting sqref="V28">
    <cfRule type="dataBar" priority="11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{B9CFC2AE-5B00-4A98-9133-5BEC1931AE5A}</x14:id>
        </ext>
      </extLst>
    </cfRule>
  </conditionalFormatting>
  <conditionalFormatting sqref="V36">
    <cfRule type="dataBar" priority="1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{39757F56-7EFF-4B65-B228-1D0A29D9C927}</x14:id>
        </ext>
      </extLst>
    </cfRule>
  </conditionalFormatting>
  <conditionalFormatting sqref="U38">
    <cfRule type="dataBar" priority="114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{42A64C33-26FB-427C-9196-8B3F9E6ABF7F}</x14:id>
        </ext>
      </extLst>
    </cfRule>
  </conditionalFormatting>
  <conditionalFormatting sqref="U39">
    <cfRule type="cellIs" dxfId="970" priority="113" operator="greaterThan">
      <formula>0.05</formula>
    </cfRule>
  </conditionalFormatting>
  <conditionalFormatting sqref="V39">
    <cfRule type="dataBar" priority="1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{12124DDA-1E9E-494E-8E26-A6DC68B2BA03}</x14:id>
        </ext>
      </extLst>
    </cfRule>
  </conditionalFormatting>
  <conditionalFormatting sqref="AK28:AV28 AJ36:AV36">
    <cfRule type="dataBar" priority="1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{2F449E67-8D47-41F7-A694-72225652EE15}</x14:id>
        </ext>
      </extLst>
    </cfRule>
  </conditionalFormatting>
  <conditionalFormatting sqref="AK29:AV29">
    <cfRule type="cellIs" dxfId="969" priority="110" operator="greaterThan">
      <formula>0.05</formula>
    </cfRule>
  </conditionalFormatting>
  <conditionalFormatting sqref="AJ28">
    <cfRule type="dataBar" priority="10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{31FAEB0F-2308-4E14-8BB0-E0220C61A595}</x14:id>
        </ext>
      </extLst>
    </cfRule>
  </conditionalFormatting>
  <conditionalFormatting sqref="AK38:AV38">
    <cfRule type="dataBar" priority="10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{5C82429A-9ECB-4DCC-8B5C-D095E3449707}</x14:id>
        </ext>
      </extLst>
    </cfRule>
  </conditionalFormatting>
  <conditionalFormatting sqref="AK26:AV26">
    <cfRule type="cellIs" dxfId="968" priority="107" operator="lessThan">
      <formula>0</formula>
    </cfRule>
  </conditionalFormatting>
  <conditionalFormatting sqref="AJ38">
    <cfRule type="dataBar" priority="1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{E0C3DF9F-D5AE-472D-9D73-045A0D5D8858}</x14:id>
        </ext>
      </extLst>
    </cfRule>
  </conditionalFormatting>
  <conditionalFormatting sqref="AX28">
    <cfRule type="dataBar" priority="10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{7BEBB26D-973F-4D30-80C9-3F0021EAB701}</x14:id>
        </ext>
      </extLst>
    </cfRule>
  </conditionalFormatting>
  <conditionalFormatting sqref="AX36">
    <cfRule type="dataBar" priority="10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{0893A959-D525-46B7-B559-2CCE995590C8}</x14:id>
        </ext>
      </extLst>
    </cfRule>
  </conditionalFormatting>
  <conditionalFormatting sqref="AX29">
    <cfRule type="cellIs" dxfId="967" priority="103" operator="greaterThan">
      <formula>0.05</formula>
    </cfRule>
  </conditionalFormatting>
  <conditionalFormatting sqref="AX37">
    <cfRule type="cellIs" dxfId="966" priority="102" operator="greaterThan">
      <formula>0.05</formula>
    </cfRule>
  </conditionalFormatting>
  <conditionalFormatting sqref="AY28">
    <cfRule type="dataBar" priority="10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{61743FA9-2223-4AC7-912E-EC0ECA4AC660}</x14:id>
        </ext>
      </extLst>
    </cfRule>
  </conditionalFormatting>
  <conditionalFormatting sqref="AY36">
    <cfRule type="dataBar" priority="1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{6038E966-1A95-4013-A33C-61BD29E644A1}</x14:id>
        </ext>
      </extLst>
    </cfRule>
  </conditionalFormatting>
  <conditionalFormatting sqref="AX38">
    <cfRule type="dataBar" priority="9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{B63D4B61-253D-45C8-8157-4ED92F56E7A2}</x14:id>
        </ext>
      </extLst>
    </cfRule>
  </conditionalFormatting>
  <conditionalFormatting sqref="AX39">
    <cfRule type="cellIs" dxfId="965" priority="98" operator="greaterThan">
      <formula>0.05</formula>
    </cfRule>
  </conditionalFormatting>
  <conditionalFormatting sqref="AY39">
    <cfRule type="dataBar" priority="9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{BAECE092-A82C-4235-B7E5-391212815219}</x14:id>
        </ext>
      </extLst>
    </cfRule>
  </conditionalFormatting>
  <conditionalFormatting sqref="U47 U55">
    <cfRule type="dataBar" priority="9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{D68C7B20-74FF-45AB-827B-AF2FC1FB8CC9}</x14:id>
        </ext>
      </extLst>
    </cfRule>
  </conditionalFormatting>
  <conditionalFormatting sqref="U48">
    <cfRule type="cellIs" dxfId="964" priority="91" operator="greaterThan">
      <formula>0.05</formula>
    </cfRule>
  </conditionalFormatting>
  <conditionalFormatting sqref="U56">
    <cfRule type="cellIs" dxfId="963" priority="90" operator="greaterThan">
      <formula>0.05</formula>
    </cfRule>
  </conditionalFormatting>
  <conditionalFormatting sqref="V47">
    <cfRule type="dataBar" priority="8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{0AAB68A8-5DAE-40C3-9533-0A62A46B70FB}</x14:id>
        </ext>
      </extLst>
    </cfRule>
  </conditionalFormatting>
  <conditionalFormatting sqref="V55">
    <cfRule type="dataBar" priority="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{B9F267F9-B5ED-412C-82FA-DD67E0F671EF}</x14:id>
        </ext>
      </extLst>
    </cfRule>
  </conditionalFormatting>
  <conditionalFormatting sqref="U57">
    <cfRule type="dataBar" priority="8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{9020D75E-9E53-4FE9-968A-24EDD9DB5E64}</x14:id>
        </ext>
      </extLst>
    </cfRule>
  </conditionalFormatting>
  <conditionalFormatting sqref="U58">
    <cfRule type="cellIs" dxfId="962" priority="86" operator="greaterThan">
      <formula>0.05</formula>
    </cfRule>
  </conditionalFormatting>
  <conditionalFormatting sqref="V58">
    <cfRule type="dataBar" priority="8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{90D8F99C-9D93-45A5-B4C1-49E09A51364F}</x14:id>
        </ext>
      </extLst>
    </cfRule>
  </conditionalFormatting>
  <conditionalFormatting sqref="J55:Q55 J47:Q47">
    <cfRule type="dataBar" priority="8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{81616AC4-A722-4C23-B78C-5C1A88642F94}</x14:id>
        </ext>
      </extLst>
    </cfRule>
  </conditionalFormatting>
  <conditionalFormatting sqref="J48:L48">
    <cfRule type="cellIs" dxfId="961" priority="83" operator="greaterThan">
      <formula>0.05</formula>
    </cfRule>
  </conditionalFormatting>
  <conditionalFormatting sqref="J57:L57">
    <cfRule type="dataBar" priority="8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{1FE42D32-89C2-4F41-9E53-3FC017218ADA}</x14:id>
        </ext>
      </extLst>
    </cfRule>
  </conditionalFormatting>
  <conditionalFormatting sqref="J45:L45">
    <cfRule type="cellIs" dxfId="960" priority="81" operator="lessThan">
      <formula>0</formula>
    </cfRule>
  </conditionalFormatting>
  <conditionalFormatting sqref="AK47:AV47 AJ55:AV55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{91A36260-73CB-42B7-AD14-C443A6DBB8FB}</x14:id>
        </ext>
      </extLst>
    </cfRule>
  </conditionalFormatting>
  <conditionalFormatting sqref="AK48:AV48">
    <cfRule type="cellIs" dxfId="959" priority="79" operator="greaterThan">
      <formula>0.05</formula>
    </cfRule>
  </conditionalFormatting>
  <conditionalFormatting sqref="AJ47">
    <cfRule type="dataBar" priority="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{0368BE03-1399-4C00-A3F3-316CED5E4FF8}</x14:id>
        </ext>
      </extLst>
    </cfRule>
  </conditionalFormatting>
  <conditionalFormatting sqref="AK57:AV57">
    <cfRule type="dataBar" priority="77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{46C98173-B94F-424E-822D-4514916D3FEE}</x14:id>
        </ext>
      </extLst>
    </cfRule>
  </conditionalFormatting>
  <conditionalFormatting sqref="AK45:AV45">
    <cfRule type="cellIs" dxfId="958" priority="76" operator="lessThan">
      <formula>0</formula>
    </cfRule>
  </conditionalFormatting>
  <conditionalFormatting sqref="AJ57">
    <cfRule type="dataBar" priority="7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{B0E5B082-B9BF-4147-BCA6-4522885329C3}</x14:id>
        </ext>
      </extLst>
    </cfRule>
  </conditionalFormatting>
  <conditionalFormatting sqref="AX47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{93FECE9D-0C2F-4320-B925-7400B664DAA2}</x14:id>
        </ext>
      </extLst>
    </cfRule>
  </conditionalFormatting>
  <conditionalFormatting sqref="AX55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{C37F578E-BBBE-4732-8510-F9D934FD801D}</x14:id>
        </ext>
      </extLst>
    </cfRule>
  </conditionalFormatting>
  <conditionalFormatting sqref="AX56">
    <cfRule type="cellIs" dxfId="957" priority="71" operator="greaterThan">
      <formula>0.05</formula>
    </cfRule>
  </conditionalFormatting>
  <conditionalFormatting sqref="AY47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{2EE010A6-D015-487B-9B57-EF0379849C22}</x14:id>
        </ext>
      </extLst>
    </cfRule>
  </conditionalFormatting>
  <conditionalFormatting sqref="AY55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{5594649B-DD44-4759-8DF3-06AAEE655C10}</x14:id>
        </ext>
      </extLst>
    </cfRule>
  </conditionalFormatting>
  <conditionalFormatting sqref="AX57">
    <cfRule type="dataBar" priority="68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{6B9D4B2F-7D14-4CD4-BE77-2446A5982D32}</x14:id>
        </ext>
      </extLst>
    </cfRule>
  </conditionalFormatting>
  <conditionalFormatting sqref="AX58">
    <cfRule type="cellIs" dxfId="956" priority="67" operator="greaterThan">
      <formula>0.05</formula>
    </cfRule>
  </conditionalFormatting>
  <conditionalFormatting sqref="AY58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{442A7932-360F-488D-8076-A7B32A7BB5E6}</x14:id>
        </ext>
      </extLst>
    </cfRule>
  </conditionalFormatting>
  <conditionalFormatting sqref="AX48">
    <cfRule type="cellIs" dxfId="955" priority="65" operator="greaterThan">
      <formula>0.05</formula>
    </cfRule>
  </conditionalFormatting>
  <conditionalFormatting sqref="J74:P74 J66:P66">
    <cfRule type="dataBar" priority="6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{ECB61536-5B8C-444F-B06B-3A62707F2969}</x14:id>
        </ext>
      </extLst>
    </cfRule>
  </conditionalFormatting>
  <conditionalFormatting sqref="J67:L67">
    <cfRule type="cellIs" dxfId="954" priority="63" operator="greaterThan">
      <formula>0.05</formula>
    </cfRule>
  </conditionalFormatting>
  <conditionalFormatting sqref="J76:L76">
    <cfRule type="dataBar" priority="62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{FB2C3D2B-834B-4217-8740-6E904ED5BAE7}</x14:id>
        </ext>
      </extLst>
    </cfRule>
  </conditionalFormatting>
  <conditionalFormatting sqref="J64:L64">
    <cfRule type="cellIs" dxfId="953" priority="61" operator="lessThan">
      <formula>0</formula>
    </cfRule>
  </conditionalFormatting>
  <conditionalFormatting sqref="U66 U74">
    <cfRule type="dataBar" priority="6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{6FB35DDC-7298-4C9E-8F75-DAFBA77019DA}</x14:id>
        </ext>
      </extLst>
    </cfRule>
  </conditionalFormatting>
  <conditionalFormatting sqref="U67">
    <cfRule type="cellIs" dxfId="952" priority="59" operator="greaterThan">
      <formula>0.05</formula>
    </cfRule>
  </conditionalFormatting>
  <conditionalFormatting sqref="U75">
    <cfRule type="cellIs" dxfId="951" priority="58" operator="greaterThan">
      <formula>0.05</formula>
    </cfRule>
  </conditionalFormatting>
  <conditionalFormatting sqref="V66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{F583A8F9-8ED3-4ABE-9488-07C668D29F67}</x14:id>
        </ext>
      </extLst>
    </cfRule>
  </conditionalFormatting>
  <conditionalFormatting sqref="V74">
    <cfRule type="dataBar" priority="5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{9F604B42-5A36-4C78-8C85-9BDC658C30A1}</x14:id>
        </ext>
      </extLst>
    </cfRule>
  </conditionalFormatting>
  <conditionalFormatting sqref="U76">
    <cfRule type="dataBar" priority="55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{B80883BF-A285-4BD9-B502-24BDB41D608C}</x14:id>
        </ext>
      </extLst>
    </cfRule>
  </conditionalFormatting>
  <conditionalFormatting sqref="U77">
    <cfRule type="cellIs" dxfId="950" priority="54" operator="greaterThan">
      <formula>0.05</formula>
    </cfRule>
  </conditionalFormatting>
  <conditionalFormatting sqref="V77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{B1A927A7-C422-41CF-916E-F6F3E5AFBE52}</x14:id>
        </ext>
      </extLst>
    </cfRule>
  </conditionalFormatting>
  <conditionalFormatting sqref="AK66:AV66 AJ74:AV74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{5335EF47-9FDA-4BE0-8350-28AFE77231AA}</x14:id>
        </ext>
      </extLst>
    </cfRule>
  </conditionalFormatting>
  <conditionalFormatting sqref="AK67:AV67">
    <cfRule type="cellIs" dxfId="949" priority="51" operator="greaterThan">
      <formula>0.05</formula>
    </cfRule>
  </conditionalFormatting>
  <conditionalFormatting sqref="AJ66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{A64A38BA-248A-4C2B-AABC-AEDBF7F25C80}</x14:id>
        </ext>
      </extLst>
    </cfRule>
  </conditionalFormatting>
  <conditionalFormatting sqref="AK76:AV76">
    <cfRule type="dataBar" priority="49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{1066C40F-939F-4E09-9730-9FF26188D638}</x14:id>
        </ext>
      </extLst>
    </cfRule>
  </conditionalFormatting>
  <conditionalFormatting sqref="AK64:AV64">
    <cfRule type="cellIs" dxfId="948" priority="48" operator="lessThan">
      <formula>0</formula>
    </cfRule>
  </conditionalFormatting>
  <conditionalFormatting sqref="AJ76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{A4B507D7-EBFC-4CBB-930B-0EB2E355E9F2}</x14:id>
        </ext>
      </extLst>
    </cfRule>
  </conditionalFormatting>
  <conditionalFormatting sqref="AX66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{B61C3095-006A-4470-906D-B988D1A16CC7}</x14:id>
        </ext>
      </extLst>
    </cfRule>
  </conditionalFormatting>
  <conditionalFormatting sqref="AX74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{0A5CAF4D-B2C8-4DBC-ACCC-7039B57743CA}</x14:id>
        </ext>
      </extLst>
    </cfRule>
  </conditionalFormatting>
  <conditionalFormatting sqref="AX75">
    <cfRule type="cellIs" dxfId="947" priority="43" operator="greaterThan">
      <formula>0.05</formula>
    </cfRule>
  </conditionalFormatting>
  <conditionalFormatting sqref="AY66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{862216C1-2CC2-47F9-8CE6-BA10E8F6B733}</x14:id>
        </ext>
      </extLst>
    </cfRule>
  </conditionalFormatting>
  <conditionalFormatting sqref="AY74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{6633D49F-5B45-408E-A591-B3B468800795}</x14:id>
        </ext>
      </extLst>
    </cfRule>
  </conditionalFormatting>
  <conditionalFormatting sqref="AX76">
    <cfRule type="dataBar" priority="40">
      <dataBar>
        <cfvo type="min"/>
        <cfvo type="num" val="100"/>
        <color rgb="FFFF0000"/>
      </dataBar>
      <extLst>
        <ext xmlns:x14="http://schemas.microsoft.com/office/spreadsheetml/2009/9/main" uri="{B025F937-C7B1-47D3-B67F-A62EFF666E3E}">
          <x14:id>{92FF72AB-E6F6-4E35-9424-A10159B3B17F}</x14:id>
        </ext>
      </extLst>
    </cfRule>
  </conditionalFormatting>
  <conditionalFormatting sqref="AX77">
    <cfRule type="cellIs" dxfId="946" priority="39" operator="greaterThan">
      <formula>0.05</formula>
    </cfRule>
  </conditionalFormatting>
  <conditionalFormatting sqref="AY77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{3549976A-6B8E-4005-989E-5302316A963F}</x14:id>
        </ext>
      </extLst>
    </cfRule>
  </conditionalFormatting>
  <conditionalFormatting sqref="AX67">
    <cfRule type="cellIs" dxfId="945" priority="37" operator="greaterThan">
      <formula>0.05</formula>
    </cfRule>
  </conditionalFormatting>
  <conditionalFormatting sqref="H36 H28">
    <cfRule type="dataBar" priority="3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{7C93245E-E2DF-4367-92B0-73B8EF5F7634}</x14:id>
        </ext>
      </extLst>
    </cfRule>
  </conditionalFormatting>
  <conditionalFormatting sqref="H29">
    <cfRule type="cellIs" dxfId="944" priority="35" operator="greaterThan">
      <formula>0.05</formula>
    </cfRule>
  </conditionalFormatting>
  <conditionalFormatting sqref="H55 H47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{81FC3907-E82D-4797-98CA-520A26C575DE}</x14:id>
        </ext>
      </extLst>
    </cfRule>
  </conditionalFormatting>
  <conditionalFormatting sqref="H66 H74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{305DAC97-8383-492C-BE5D-3F98BFB3A508}</x14:id>
        </ext>
      </extLst>
    </cfRule>
  </conditionalFormatting>
  <conditionalFormatting sqref="H67">
    <cfRule type="cellIs" dxfId="943" priority="32" operator="greaterThan">
      <formula>0.05</formula>
    </cfRule>
  </conditionalFormatting>
  <conditionalFormatting sqref="H48">
    <cfRule type="cellIs" dxfId="942" priority="31" operator="greaterThan">
      <formula>0.05</formula>
    </cfRule>
  </conditionalFormatting>
  <conditionalFormatting sqref="H17 H9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{62A094F3-E3C6-40A1-A5F2-304EBB34A6F7}</x14:id>
        </ext>
      </extLst>
    </cfRule>
  </conditionalFormatting>
  <conditionalFormatting sqref="H10">
    <cfRule type="cellIs" dxfId="941" priority="29" operator="greaterThan">
      <formula>0.05</formula>
    </cfRule>
  </conditionalFormatting>
  <conditionalFormatting sqref="H18">
    <cfRule type="cellIs" dxfId="940" priority="28" operator="greaterThan">
      <formula>0.05</formula>
    </cfRule>
  </conditionalFormatting>
  <conditionalFormatting sqref="H37">
    <cfRule type="cellIs" dxfId="939" priority="27" operator="greaterThan">
      <formula>0.05</formula>
    </cfRule>
  </conditionalFormatting>
  <conditionalFormatting sqref="H56">
    <cfRule type="cellIs" dxfId="938" priority="26" operator="greaterThan">
      <formula>0.05</formula>
    </cfRule>
  </conditionalFormatting>
  <conditionalFormatting sqref="H75">
    <cfRule type="cellIs" dxfId="937" priority="25" operator="greaterThan">
      <formula>0.05</formula>
    </cfRule>
  </conditionalFormatting>
  <conditionalFormatting sqref="H7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{083F7FDD-529C-4507-BFCB-B42D9D00750F}</x14:id>
        </ext>
      </extLst>
    </cfRule>
  </conditionalFormatting>
  <conditionalFormatting sqref="H26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{E2F087FD-7AD3-41FF-8881-72A01F51D7BA}</x14:id>
        </ext>
      </extLst>
    </cfRule>
  </conditionalFormatting>
  <conditionalFormatting sqref="H45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{F197FA6B-F004-4AF9-BDD4-51FA44D96EE8}</x14:id>
        </ext>
      </extLst>
    </cfRule>
  </conditionalFormatting>
  <conditionalFormatting sqref="H64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{681911B0-9166-4713-B344-153DEF2B91A6}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{0C80FEDD-1D85-4683-812D-5376EFC8D443}</x14:id>
        </ext>
      </extLst>
    </cfRule>
  </conditionalFormatting>
  <conditionalFormatting sqref="AG9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{8864CE2E-4771-490B-984B-C3BEDAD501E9}</x14:id>
        </ext>
      </extLst>
    </cfRule>
  </conditionalFormatting>
  <conditionalFormatting sqref="AG36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{44C36D1F-8496-4277-A811-109543826FD2}</x14:id>
        </ext>
      </extLst>
    </cfRule>
  </conditionalFormatting>
  <conditionalFormatting sqref="AG28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{D4B5C56A-AC3A-4D1B-AE9D-39094706F0BD}</x14:id>
        </ext>
      </extLst>
    </cfRule>
  </conditionalFormatting>
  <conditionalFormatting sqref="AG29">
    <cfRule type="cellIs" dxfId="936" priority="16" operator="greaterThan">
      <formula>0.05</formula>
    </cfRule>
  </conditionalFormatting>
  <conditionalFormatting sqref="AG55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{66982828-B3ED-4E65-ADB6-FEDFDAA0A014}</x14:id>
        </ext>
      </extLst>
    </cfRule>
  </conditionalFormatting>
  <conditionalFormatting sqref="AG47">
    <cfRule type="dataBar" priority="1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{4110EA1E-332B-4B0A-8A2B-06C783F75624}</x14:id>
        </ext>
      </extLst>
    </cfRule>
  </conditionalFormatting>
  <conditionalFormatting sqref="AG48">
    <cfRule type="cellIs" dxfId="935" priority="13" operator="greaterThan">
      <formula>0.05</formula>
    </cfRule>
  </conditionalFormatting>
  <conditionalFormatting sqref="AG74">
    <cfRule type="dataBar" priority="1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{3A5DFB5F-A46D-432A-8659-1F3696D46BFC}</x14:id>
        </ext>
      </extLst>
    </cfRule>
  </conditionalFormatting>
  <conditionalFormatting sqref="AG66">
    <cfRule type="dataBar" priority="1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{F1315DA7-5807-4B21-869D-B7273184FA0F}</x14:id>
        </ext>
      </extLst>
    </cfRule>
  </conditionalFormatting>
  <conditionalFormatting sqref="AG67">
    <cfRule type="cellIs" dxfId="934" priority="10" operator="greaterThan">
      <formula>0.05</formula>
    </cfRule>
  </conditionalFormatting>
  <conditionalFormatting sqref="AG10">
    <cfRule type="cellIs" dxfId="933" priority="9" operator="greaterThan">
      <formula>0.05</formula>
    </cfRule>
  </conditionalFormatting>
  <conditionalFormatting sqref="AG18">
    <cfRule type="cellIs" dxfId="932" priority="8" operator="greaterThan">
      <formula>0.05</formula>
    </cfRule>
  </conditionalFormatting>
  <conditionalFormatting sqref="AG37">
    <cfRule type="cellIs" dxfId="931" priority="7" operator="greaterThan">
      <formula>0.05</formula>
    </cfRule>
  </conditionalFormatting>
  <conditionalFormatting sqref="AG56">
    <cfRule type="cellIs" dxfId="930" priority="6" operator="greaterThan">
      <formula>0.05</formula>
    </cfRule>
  </conditionalFormatting>
  <conditionalFormatting sqref="AG75">
    <cfRule type="cellIs" dxfId="929" priority="5" operator="greaterThan">
      <formula>0.05</formula>
    </cfRule>
  </conditionalFormatting>
  <conditionalFormatting sqref="AG7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{0A6DB71F-7D0E-45EB-A88D-E00B7E5D47A6}</x14:id>
        </ext>
      </extLst>
    </cfRule>
  </conditionalFormatting>
  <conditionalFormatting sqref="AG26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{F3BECCCD-0F2B-42D9-99EF-AC30DE146F78}</x14:id>
        </ext>
      </extLst>
    </cfRule>
  </conditionalFormatting>
  <conditionalFormatting sqref="AG45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{8C5BBBEF-998C-464C-93F8-D7BC3B0906EA}</x14:id>
        </ext>
      </extLst>
    </cfRule>
  </conditionalFormatting>
  <conditionalFormatting sqref="AG64">
    <cfRule type="dataBar" priority="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{0E0B7EE7-61FA-45E5-BEED-8B4C64A477C2}</x14:id>
        </ext>
      </extLst>
    </cfRule>
  </conditionalFormatting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D8E3BB-8A73-476C-BBBC-2625B9603D4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A17 A9 AZ17:XFD17 AZ9:XFD9 W17:X17 W9:X9 T17 T9 AI9 AI17 AW9 AW17 C17:G17 C9:G9</xm:sqref>
        </x14:conditionalFormatting>
        <x14:conditionalFormatting xmlns:xm="http://schemas.microsoft.com/office/excel/2006/main">
          <x14:cfRule type="dataBar" id="{D98722D4-7204-4063-98D4-CB660ED350E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AZ36:XFD36 AZ28:XFD28</xm:sqref>
        </x14:conditionalFormatting>
        <x14:conditionalFormatting xmlns:xm="http://schemas.microsoft.com/office/excel/2006/main">
          <x14:cfRule type="dataBar" id="{D586CA39-D246-4783-8A5C-546662CCE88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A47:G47 A55:G55 AZ55:XFD55 AZ47:XFD47 W55:AF55 W47:AF47 R55:T55 R47:T47 AI47 AI55 AW55 AW47</xm:sqref>
        </x14:conditionalFormatting>
        <x14:conditionalFormatting xmlns:xm="http://schemas.microsoft.com/office/excel/2006/main">
          <x14:cfRule type="dataBar" id="{C31E4296-5662-42B7-BBBF-F3F98FFABF9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A66:G66 A74:G74 AZ74:XFD74 AZ66:XFD66 W74:AF74 W66:AF66 Q74:T74 Q66:T66 AI66 AI74 AW74 AW66</xm:sqref>
        </x14:conditionalFormatting>
        <x14:conditionalFormatting xmlns:xm="http://schemas.microsoft.com/office/excel/2006/main">
          <x14:cfRule type="dataBar" id="{EBBA5F81-BB26-41E5-8CB0-396F3BD18F5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A28:G28 A36:G36 W36:AF36 W28:AF28 T36 T28 AI28 AI36 AW36 AW28</xm:sqref>
        </x14:conditionalFormatting>
        <x14:conditionalFormatting xmlns:xm="http://schemas.microsoft.com/office/excel/2006/main">
          <x14:cfRule type="dataBar" id="{BEE6C777-1898-4206-8C5B-5E8D3853928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4800C066-853D-4FBD-8F80-B22186E6F5B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I36 I28</xm:sqref>
        </x14:conditionalFormatting>
        <x14:conditionalFormatting xmlns:xm="http://schemas.microsoft.com/office/excel/2006/main">
          <x14:cfRule type="dataBar" id="{1AE8AD51-6D04-46A0-A347-A4F861A676C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D1B4B5B3-C7E0-4A22-A325-97D8596179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I47</xm:sqref>
        </x14:conditionalFormatting>
        <x14:conditionalFormatting xmlns:xm="http://schemas.microsoft.com/office/excel/2006/main">
          <x14:cfRule type="dataBar" id="{AA489EAB-3BD4-45B9-8ED2-6D4C7865A4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I55</xm:sqref>
        </x14:conditionalFormatting>
        <x14:conditionalFormatting xmlns:xm="http://schemas.microsoft.com/office/excel/2006/main">
          <x14:cfRule type="dataBar" id="{1C9C088F-D591-4585-BC4E-53E5CC8E1D5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I66</xm:sqref>
        </x14:conditionalFormatting>
        <x14:conditionalFormatting xmlns:xm="http://schemas.microsoft.com/office/excel/2006/main">
          <x14:cfRule type="dataBar" id="{630B6CB2-7448-47E4-9DED-0304ACD51EE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I74</xm:sqref>
        </x14:conditionalFormatting>
        <x14:conditionalFormatting xmlns:xm="http://schemas.microsoft.com/office/excel/2006/main">
          <x14:cfRule type="dataBar" id="{0169ABDE-FAEF-4AEB-9ADF-9A36BD7EDE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AH28 AH36</xm:sqref>
        </x14:conditionalFormatting>
        <x14:conditionalFormatting xmlns:xm="http://schemas.microsoft.com/office/excel/2006/main">
          <x14:cfRule type="dataBar" id="{A5D06864-9E56-407D-84B2-CE2C9378670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AH47</xm:sqref>
        </x14:conditionalFormatting>
        <x14:conditionalFormatting xmlns:xm="http://schemas.microsoft.com/office/excel/2006/main">
          <x14:cfRule type="dataBar" id="{BEDA2577-6017-4378-BC51-6DC9FD976A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AH66</xm:sqref>
        </x14:conditionalFormatting>
        <x14:conditionalFormatting xmlns:xm="http://schemas.microsoft.com/office/excel/2006/main">
          <x14:cfRule type="dataBar" id="{54E20904-87D6-4EE0-AD5A-2FD2516B3A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AH55</xm:sqref>
        </x14:conditionalFormatting>
        <x14:conditionalFormatting xmlns:xm="http://schemas.microsoft.com/office/excel/2006/main">
          <x14:cfRule type="dataBar" id="{65FFEC5F-50E9-48AF-A2C2-E2F1A365CE1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AH74</xm:sqref>
        </x14:conditionalFormatting>
        <x14:conditionalFormatting xmlns:xm="http://schemas.microsoft.com/office/excel/2006/main">
          <x14:cfRule type="dataBar" id="{6A3B0050-B97A-40FA-8BE8-9E0396C9D5A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J17:S17 J9:S9</xm:sqref>
        </x14:conditionalFormatting>
        <x14:conditionalFormatting xmlns:xm="http://schemas.microsoft.com/office/excel/2006/main">
          <x14:cfRule type="dataBar" id="{9A94C3BB-1DC0-42B0-A231-AC18D0074CF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J19:L19</xm:sqref>
        </x14:conditionalFormatting>
        <x14:conditionalFormatting xmlns:xm="http://schemas.microsoft.com/office/excel/2006/main">
          <x14:cfRule type="dataBar" id="{4B5B58F1-4B73-498B-B6D6-2745A3ECF48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U9 U17</xm:sqref>
        </x14:conditionalFormatting>
        <x14:conditionalFormatting xmlns:xm="http://schemas.microsoft.com/office/excel/2006/main">
          <x14:cfRule type="dataBar" id="{0803689A-6BE5-4FFF-B6A6-386A742AFB2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V9</xm:sqref>
        </x14:conditionalFormatting>
        <x14:conditionalFormatting xmlns:xm="http://schemas.microsoft.com/office/excel/2006/main">
          <x14:cfRule type="dataBar" id="{3D61DEAC-2F8A-453B-8941-AA94DF6E373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V17</xm:sqref>
        </x14:conditionalFormatting>
        <x14:conditionalFormatting xmlns:xm="http://schemas.microsoft.com/office/excel/2006/main">
          <x14:cfRule type="dataBar" id="{F28A437D-0FAA-4428-A9C6-38838236CA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U19</xm:sqref>
        </x14:conditionalFormatting>
        <x14:conditionalFormatting xmlns:xm="http://schemas.microsoft.com/office/excel/2006/main">
          <x14:cfRule type="dataBar" id="{9F240924-9F20-4C79-9331-C9577816FD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V20</xm:sqref>
        </x14:conditionalFormatting>
        <x14:conditionalFormatting xmlns:xm="http://schemas.microsoft.com/office/excel/2006/main">
          <x14:cfRule type="dataBar" id="{D30B0B65-F8BD-4DFC-B4BF-C283471CD2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AK9:AV9 AJ17:AV17</xm:sqref>
        </x14:conditionalFormatting>
        <x14:conditionalFormatting xmlns:xm="http://schemas.microsoft.com/office/excel/2006/main">
          <x14:cfRule type="dataBar" id="{3F6309E0-53F7-4E76-AFE0-684022AB3F5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AJ9</xm:sqref>
        </x14:conditionalFormatting>
        <x14:conditionalFormatting xmlns:xm="http://schemas.microsoft.com/office/excel/2006/main">
          <x14:cfRule type="dataBar" id="{FFD6AEF8-903E-446A-A49F-F22FDA1DD82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AK19:AV19</xm:sqref>
        </x14:conditionalFormatting>
        <x14:conditionalFormatting xmlns:xm="http://schemas.microsoft.com/office/excel/2006/main">
          <x14:cfRule type="dataBar" id="{081F6367-3751-469C-9642-8D59851BBC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AJ19</xm:sqref>
        </x14:conditionalFormatting>
        <x14:conditionalFormatting xmlns:xm="http://schemas.microsoft.com/office/excel/2006/main">
          <x14:cfRule type="dataBar" id="{5F91CF35-F879-478B-B234-EDD5142E8E2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AX9</xm:sqref>
        </x14:conditionalFormatting>
        <x14:conditionalFormatting xmlns:xm="http://schemas.microsoft.com/office/excel/2006/main">
          <x14:cfRule type="dataBar" id="{CCEC4F40-D27C-4102-9CEA-60EFE06B11E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AX17</xm:sqref>
        </x14:conditionalFormatting>
        <x14:conditionalFormatting xmlns:xm="http://schemas.microsoft.com/office/excel/2006/main">
          <x14:cfRule type="dataBar" id="{C685339D-CAC3-4680-9DEE-22A4363C76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AY9</xm:sqref>
        </x14:conditionalFormatting>
        <x14:conditionalFormatting xmlns:xm="http://schemas.microsoft.com/office/excel/2006/main">
          <x14:cfRule type="dataBar" id="{907E6B1F-E975-4C04-B85A-895D8E0CFC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AY17</xm:sqref>
        </x14:conditionalFormatting>
        <x14:conditionalFormatting xmlns:xm="http://schemas.microsoft.com/office/excel/2006/main">
          <x14:cfRule type="dataBar" id="{B34AAE52-3213-4135-87C7-7F361411DBE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AX19</xm:sqref>
        </x14:conditionalFormatting>
        <x14:conditionalFormatting xmlns:xm="http://schemas.microsoft.com/office/excel/2006/main">
          <x14:cfRule type="dataBar" id="{E41A81FE-84A5-4B79-880E-1BFD9B5FBF4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AY20</xm:sqref>
        </x14:conditionalFormatting>
        <x14:conditionalFormatting xmlns:xm="http://schemas.microsoft.com/office/excel/2006/main">
          <x14:cfRule type="dataBar" id="{74376537-E7F4-45D3-A337-5E33F6C1D2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AD9:AF9 Y17:AF17</xm:sqref>
        </x14:conditionalFormatting>
        <x14:conditionalFormatting xmlns:xm="http://schemas.microsoft.com/office/excel/2006/main">
          <x14:cfRule type="dataBar" id="{22881F57-ABCD-4080-9FCC-A82BC265808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B70DE233-2CDE-4C58-81F4-8F8E23CABE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6D5D8961-5F1C-44FC-8E90-992F2822599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B9 B17</xm:sqref>
        </x14:conditionalFormatting>
        <x14:conditionalFormatting xmlns:xm="http://schemas.microsoft.com/office/excel/2006/main">
          <x14:cfRule type="dataBar" id="{37BF48DD-45D8-4728-82DD-D8A4CD7058B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J36:S36 J28:S28</xm:sqref>
        </x14:conditionalFormatting>
        <x14:conditionalFormatting xmlns:xm="http://schemas.microsoft.com/office/excel/2006/main">
          <x14:cfRule type="dataBar" id="{D64B7035-D333-4C5A-9505-7ACE7068D2E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J38:L38</xm:sqref>
        </x14:conditionalFormatting>
        <x14:conditionalFormatting xmlns:xm="http://schemas.microsoft.com/office/excel/2006/main">
          <x14:cfRule type="dataBar" id="{21E76FE8-59F6-4BCB-8A8A-4EBF6B2B35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U28 U36</xm:sqref>
        </x14:conditionalFormatting>
        <x14:conditionalFormatting xmlns:xm="http://schemas.microsoft.com/office/excel/2006/main">
          <x14:cfRule type="dataBar" id="{B9CFC2AE-5B00-4A98-9133-5BEC1931AE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V28</xm:sqref>
        </x14:conditionalFormatting>
        <x14:conditionalFormatting xmlns:xm="http://schemas.microsoft.com/office/excel/2006/main">
          <x14:cfRule type="dataBar" id="{39757F56-7EFF-4B65-B228-1D0A29D9C92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V36</xm:sqref>
        </x14:conditionalFormatting>
        <x14:conditionalFormatting xmlns:xm="http://schemas.microsoft.com/office/excel/2006/main">
          <x14:cfRule type="dataBar" id="{42A64C33-26FB-427C-9196-8B3F9E6ABF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U38</xm:sqref>
        </x14:conditionalFormatting>
        <x14:conditionalFormatting xmlns:xm="http://schemas.microsoft.com/office/excel/2006/main">
          <x14:cfRule type="dataBar" id="{12124DDA-1E9E-494E-8E26-A6DC68B2BA0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V39</xm:sqref>
        </x14:conditionalFormatting>
        <x14:conditionalFormatting xmlns:xm="http://schemas.microsoft.com/office/excel/2006/main">
          <x14:cfRule type="dataBar" id="{2F449E67-8D47-41F7-A694-72225652EE1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AK28:AV28 AJ36:AV36</xm:sqref>
        </x14:conditionalFormatting>
        <x14:conditionalFormatting xmlns:xm="http://schemas.microsoft.com/office/excel/2006/main">
          <x14:cfRule type="dataBar" id="{31FAEB0F-2308-4E14-8BB0-E0220C61A5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AJ28</xm:sqref>
        </x14:conditionalFormatting>
        <x14:conditionalFormatting xmlns:xm="http://schemas.microsoft.com/office/excel/2006/main">
          <x14:cfRule type="dataBar" id="{5C82429A-9ECB-4DCC-8B5C-D095E34497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AK38:AV38</xm:sqref>
        </x14:conditionalFormatting>
        <x14:conditionalFormatting xmlns:xm="http://schemas.microsoft.com/office/excel/2006/main">
          <x14:cfRule type="dataBar" id="{E0C3DF9F-D5AE-472D-9D73-045A0D5D885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AJ38</xm:sqref>
        </x14:conditionalFormatting>
        <x14:conditionalFormatting xmlns:xm="http://schemas.microsoft.com/office/excel/2006/main">
          <x14:cfRule type="dataBar" id="{7BEBB26D-973F-4D30-80C9-3F0021EAB70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AX28</xm:sqref>
        </x14:conditionalFormatting>
        <x14:conditionalFormatting xmlns:xm="http://schemas.microsoft.com/office/excel/2006/main">
          <x14:cfRule type="dataBar" id="{0893A959-D525-46B7-B559-2CCE995590C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AX36</xm:sqref>
        </x14:conditionalFormatting>
        <x14:conditionalFormatting xmlns:xm="http://schemas.microsoft.com/office/excel/2006/main">
          <x14:cfRule type="dataBar" id="{61743FA9-2223-4AC7-912E-EC0ECA4AC66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AY28</xm:sqref>
        </x14:conditionalFormatting>
        <x14:conditionalFormatting xmlns:xm="http://schemas.microsoft.com/office/excel/2006/main">
          <x14:cfRule type="dataBar" id="{6038E966-1A95-4013-A33C-61BD29E644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AY36</xm:sqref>
        </x14:conditionalFormatting>
        <x14:conditionalFormatting xmlns:xm="http://schemas.microsoft.com/office/excel/2006/main">
          <x14:cfRule type="dataBar" id="{B63D4B61-253D-45C8-8157-4ED92F56E7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AX38</xm:sqref>
        </x14:conditionalFormatting>
        <x14:conditionalFormatting xmlns:xm="http://schemas.microsoft.com/office/excel/2006/main">
          <x14:cfRule type="dataBar" id="{BAECE092-A82C-4235-B7E5-39121281521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AY39</xm:sqref>
        </x14:conditionalFormatting>
        <x14:conditionalFormatting xmlns:xm="http://schemas.microsoft.com/office/excel/2006/main">
          <x14:cfRule type="dataBar" id="{D68C7B20-74FF-45AB-827B-AF2FC1FB8C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U47 U55</xm:sqref>
        </x14:conditionalFormatting>
        <x14:conditionalFormatting xmlns:xm="http://schemas.microsoft.com/office/excel/2006/main">
          <x14:cfRule type="dataBar" id="{0AAB68A8-5DAE-40C3-9533-0A62A46B70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V47</xm:sqref>
        </x14:conditionalFormatting>
        <x14:conditionalFormatting xmlns:xm="http://schemas.microsoft.com/office/excel/2006/main">
          <x14:cfRule type="dataBar" id="{B9F267F9-B5ED-412C-82FA-DD67E0F671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V55</xm:sqref>
        </x14:conditionalFormatting>
        <x14:conditionalFormatting xmlns:xm="http://schemas.microsoft.com/office/excel/2006/main">
          <x14:cfRule type="dataBar" id="{9020D75E-9E53-4FE9-968A-24EDD9DB5E6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U57</xm:sqref>
        </x14:conditionalFormatting>
        <x14:conditionalFormatting xmlns:xm="http://schemas.microsoft.com/office/excel/2006/main">
          <x14:cfRule type="dataBar" id="{90D8F99C-9D93-45A5-B4C1-49E09A51364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V58</xm:sqref>
        </x14:conditionalFormatting>
        <x14:conditionalFormatting xmlns:xm="http://schemas.microsoft.com/office/excel/2006/main">
          <x14:cfRule type="dataBar" id="{81616AC4-A722-4C23-B78C-5C1A88642F9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J55:Q55 J47:Q47</xm:sqref>
        </x14:conditionalFormatting>
        <x14:conditionalFormatting xmlns:xm="http://schemas.microsoft.com/office/excel/2006/main">
          <x14:cfRule type="dataBar" id="{1FE42D32-89C2-4F41-9E53-3FC017218A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J57:L57</xm:sqref>
        </x14:conditionalFormatting>
        <x14:conditionalFormatting xmlns:xm="http://schemas.microsoft.com/office/excel/2006/main">
          <x14:cfRule type="dataBar" id="{91A36260-73CB-42B7-AD14-C443A6DBB8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AK47:AV47 AJ55:AV55</xm:sqref>
        </x14:conditionalFormatting>
        <x14:conditionalFormatting xmlns:xm="http://schemas.microsoft.com/office/excel/2006/main">
          <x14:cfRule type="dataBar" id="{0368BE03-1399-4C00-A3F3-316CED5E4FF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AJ47</xm:sqref>
        </x14:conditionalFormatting>
        <x14:conditionalFormatting xmlns:xm="http://schemas.microsoft.com/office/excel/2006/main">
          <x14:cfRule type="dataBar" id="{46C98173-B94F-424E-822D-4514916D3FE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AK57:AV57</xm:sqref>
        </x14:conditionalFormatting>
        <x14:conditionalFormatting xmlns:xm="http://schemas.microsoft.com/office/excel/2006/main">
          <x14:cfRule type="dataBar" id="{B0E5B082-B9BF-4147-BCA6-4522885329C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AJ57</xm:sqref>
        </x14:conditionalFormatting>
        <x14:conditionalFormatting xmlns:xm="http://schemas.microsoft.com/office/excel/2006/main">
          <x14:cfRule type="dataBar" id="{93FECE9D-0C2F-4320-B925-7400B664DA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AX47</xm:sqref>
        </x14:conditionalFormatting>
        <x14:conditionalFormatting xmlns:xm="http://schemas.microsoft.com/office/excel/2006/main">
          <x14:cfRule type="dataBar" id="{C37F578E-BBBE-4732-8510-F9D934FD801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AX55</xm:sqref>
        </x14:conditionalFormatting>
        <x14:conditionalFormatting xmlns:xm="http://schemas.microsoft.com/office/excel/2006/main">
          <x14:cfRule type="dataBar" id="{2EE010A6-D015-487B-9B57-EF0379849C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AY47</xm:sqref>
        </x14:conditionalFormatting>
        <x14:conditionalFormatting xmlns:xm="http://schemas.microsoft.com/office/excel/2006/main">
          <x14:cfRule type="dataBar" id="{5594649B-DD44-4759-8DF3-06AAEE655C1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AY55</xm:sqref>
        </x14:conditionalFormatting>
        <x14:conditionalFormatting xmlns:xm="http://schemas.microsoft.com/office/excel/2006/main">
          <x14:cfRule type="dataBar" id="{6B9D4B2F-7D14-4CD4-BE77-2446A5982D3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AX57</xm:sqref>
        </x14:conditionalFormatting>
        <x14:conditionalFormatting xmlns:xm="http://schemas.microsoft.com/office/excel/2006/main">
          <x14:cfRule type="dataBar" id="{442A7932-360F-488D-8076-A7B32A7BB5E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AY58</xm:sqref>
        </x14:conditionalFormatting>
        <x14:conditionalFormatting xmlns:xm="http://schemas.microsoft.com/office/excel/2006/main">
          <x14:cfRule type="dataBar" id="{ECB61536-5B8C-444F-B06B-3A62707F296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J74:P74 J66:P66</xm:sqref>
        </x14:conditionalFormatting>
        <x14:conditionalFormatting xmlns:xm="http://schemas.microsoft.com/office/excel/2006/main">
          <x14:cfRule type="dataBar" id="{FB2C3D2B-834B-4217-8740-6E904ED5BAE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J76:L76</xm:sqref>
        </x14:conditionalFormatting>
        <x14:conditionalFormatting xmlns:xm="http://schemas.microsoft.com/office/excel/2006/main">
          <x14:cfRule type="dataBar" id="{6FB35DDC-7298-4C9E-8F75-DAFBA77019D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U66 U74</xm:sqref>
        </x14:conditionalFormatting>
        <x14:conditionalFormatting xmlns:xm="http://schemas.microsoft.com/office/excel/2006/main">
          <x14:cfRule type="dataBar" id="{F583A8F9-8ED3-4ABE-9488-07C668D29F6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V66</xm:sqref>
        </x14:conditionalFormatting>
        <x14:conditionalFormatting xmlns:xm="http://schemas.microsoft.com/office/excel/2006/main">
          <x14:cfRule type="dataBar" id="{9F604B42-5A36-4C78-8C85-9BDC658C30A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V74</xm:sqref>
        </x14:conditionalFormatting>
        <x14:conditionalFormatting xmlns:xm="http://schemas.microsoft.com/office/excel/2006/main">
          <x14:cfRule type="dataBar" id="{B80883BF-A285-4BD9-B502-24BDB41D60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U76</xm:sqref>
        </x14:conditionalFormatting>
        <x14:conditionalFormatting xmlns:xm="http://schemas.microsoft.com/office/excel/2006/main">
          <x14:cfRule type="dataBar" id="{B1A927A7-C422-41CF-916E-F6F3E5AFBE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V77</xm:sqref>
        </x14:conditionalFormatting>
        <x14:conditionalFormatting xmlns:xm="http://schemas.microsoft.com/office/excel/2006/main">
          <x14:cfRule type="dataBar" id="{5335EF47-9FDA-4BE0-8350-28AFE77231A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AK66:AV66 AJ74:AV74</xm:sqref>
        </x14:conditionalFormatting>
        <x14:conditionalFormatting xmlns:xm="http://schemas.microsoft.com/office/excel/2006/main">
          <x14:cfRule type="dataBar" id="{A64A38BA-248A-4C2B-AABC-AEDBF7F25C8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AJ66</xm:sqref>
        </x14:conditionalFormatting>
        <x14:conditionalFormatting xmlns:xm="http://schemas.microsoft.com/office/excel/2006/main">
          <x14:cfRule type="dataBar" id="{1066C40F-939F-4E09-9730-9FF26188D63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AK76:AV76</xm:sqref>
        </x14:conditionalFormatting>
        <x14:conditionalFormatting xmlns:xm="http://schemas.microsoft.com/office/excel/2006/main">
          <x14:cfRule type="dataBar" id="{A4B507D7-EBFC-4CBB-930B-0EB2E355E9F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AJ76</xm:sqref>
        </x14:conditionalFormatting>
        <x14:conditionalFormatting xmlns:xm="http://schemas.microsoft.com/office/excel/2006/main">
          <x14:cfRule type="dataBar" id="{B61C3095-006A-4470-906D-B988D1A16C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AX66</xm:sqref>
        </x14:conditionalFormatting>
        <x14:conditionalFormatting xmlns:xm="http://schemas.microsoft.com/office/excel/2006/main">
          <x14:cfRule type="dataBar" id="{0A5CAF4D-B2C8-4DBC-ACCC-7039B57743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AX74</xm:sqref>
        </x14:conditionalFormatting>
        <x14:conditionalFormatting xmlns:xm="http://schemas.microsoft.com/office/excel/2006/main">
          <x14:cfRule type="dataBar" id="{862216C1-2CC2-47F9-8CE6-BA10E8F6B73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AY66</xm:sqref>
        </x14:conditionalFormatting>
        <x14:conditionalFormatting xmlns:xm="http://schemas.microsoft.com/office/excel/2006/main">
          <x14:cfRule type="dataBar" id="{6633D49F-5B45-408E-A591-B3B4688007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AY74</xm:sqref>
        </x14:conditionalFormatting>
        <x14:conditionalFormatting xmlns:xm="http://schemas.microsoft.com/office/excel/2006/main">
          <x14:cfRule type="dataBar" id="{92FF72AB-E6F6-4E35-9424-A10159B3B17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AX76</xm:sqref>
        </x14:conditionalFormatting>
        <x14:conditionalFormatting xmlns:xm="http://schemas.microsoft.com/office/excel/2006/main">
          <x14:cfRule type="dataBar" id="{3549976A-6B8E-4005-989E-5302316A963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AY77</xm:sqref>
        </x14:conditionalFormatting>
        <x14:conditionalFormatting xmlns:xm="http://schemas.microsoft.com/office/excel/2006/main">
          <x14:cfRule type="dataBar" id="{7C93245E-E2DF-4367-92B0-73B8EF5F763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H36 H28</xm:sqref>
        </x14:conditionalFormatting>
        <x14:conditionalFormatting xmlns:xm="http://schemas.microsoft.com/office/excel/2006/main">
          <x14:cfRule type="dataBar" id="{81FC3907-E82D-4797-98CA-520A26C575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H55 H47</xm:sqref>
        </x14:conditionalFormatting>
        <x14:conditionalFormatting xmlns:xm="http://schemas.microsoft.com/office/excel/2006/main">
          <x14:cfRule type="dataBar" id="{305DAC97-8383-492C-BE5D-3F98BFB3A50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H66 H74</xm:sqref>
        </x14:conditionalFormatting>
        <x14:conditionalFormatting xmlns:xm="http://schemas.microsoft.com/office/excel/2006/main">
          <x14:cfRule type="dataBar" id="{62A094F3-E3C6-40A1-A5F2-304EBB34A6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083F7FDD-529C-4507-BFCB-B42D9D0075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E2F087FD-7AD3-41FF-8881-72A01F51D7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F197FA6B-F004-4AF9-BDD4-51FA44D96EE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H45</xm:sqref>
        </x14:conditionalFormatting>
        <x14:conditionalFormatting xmlns:xm="http://schemas.microsoft.com/office/excel/2006/main">
          <x14:cfRule type="dataBar" id="{681911B0-9166-4713-B344-153DEF2B91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H64</xm:sqref>
        </x14:conditionalFormatting>
        <x14:conditionalFormatting xmlns:xm="http://schemas.microsoft.com/office/excel/2006/main">
          <x14:cfRule type="dataBar" id="{0C80FEDD-1D85-4683-812D-5376EFC8D44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8864CE2E-4771-490B-984B-C3BEDAD501E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44C36D1F-8496-4277-A811-109543826F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AG36</xm:sqref>
        </x14:conditionalFormatting>
        <x14:conditionalFormatting xmlns:xm="http://schemas.microsoft.com/office/excel/2006/main">
          <x14:cfRule type="dataBar" id="{D4B5C56A-AC3A-4D1B-AE9D-39094706F0B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AG28</xm:sqref>
        </x14:conditionalFormatting>
        <x14:conditionalFormatting xmlns:xm="http://schemas.microsoft.com/office/excel/2006/main">
          <x14:cfRule type="dataBar" id="{66982828-B3ED-4E65-ADB6-FEDFDAA0A01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AG55</xm:sqref>
        </x14:conditionalFormatting>
        <x14:conditionalFormatting xmlns:xm="http://schemas.microsoft.com/office/excel/2006/main">
          <x14:cfRule type="dataBar" id="{4110EA1E-332B-4B0A-8A2B-06C783F756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AG47</xm:sqref>
        </x14:conditionalFormatting>
        <x14:conditionalFormatting xmlns:xm="http://schemas.microsoft.com/office/excel/2006/main">
          <x14:cfRule type="dataBar" id="{3A5DFB5F-A46D-432A-8659-1F3696D46B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AG74</xm:sqref>
        </x14:conditionalFormatting>
        <x14:conditionalFormatting xmlns:xm="http://schemas.microsoft.com/office/excel/2006/main">
          <x14:cfRule type="dataBar" id="{F1315DA7-5807-4B21-869D-B7273184FA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AG66</xm:sqref>
        </x14:conditionalFormatting>
        <x14:conditionalFormatting xmlns:xm="http://schemas.microsoft.com/office/excel/2006/main">
          <x14:cfRule type="dataBar" id="{0A6DB71F-7D0E-45EB-A88D-E00B7E5D47A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F3BECCCD-0F2B-42D9-99EF-AC30DE146F7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8C5BBBEF-998C-464C-93F8-D7BC3B0906E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AG45</xm:sqref>
        </x14:conditionalFormatting>
        <x14:conditionalFormatting xmlns:xm="http://schemas.microsoft.com/office/excel/2006/main">
          <x14:cfRule type="dataBar" id="{0E0B7EE7-61FA-45E5-BEED-8B4C64A477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AG64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5F1E8-6C35-4273-9604-A35B5AD71B15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106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</row>
    <row r="7" spans="1:51" x14ac:dyDescent="0.35">
      <c r="A7" t="s">
        <v>19</v>
      </c>
      <c r="B7" s="84">
        <v>-8.6205013608329148E-2</v>
      </c>
      <c r="C7" s="14"/>
      <c r="D7" s="14"/>
      <c r="E7" s="14"/>
      <c r="F7" s="14"/>
      <c r="G7" s="14"/>
      <c r="H7" s="84">
        <f>MAX(B7:G7)</f>
        <v>-8.6205013608329148E-2</v>
      </c>
      <c r="V7" s="9"/>
      <c r="W7" s="9"/>
      <c r="X7" s="9"/>
      <c r="Y7" s="11" t="s">
        <v>19</v>
      </c>
      <c r="Z7" s="84">
        <v>-8.6205013608329148E-2</v>
      </c>
      <c r="AA7" s="84">
        <v>-8.6205013608329148E-2</v>
      </c>
      <c r="AB7" s="16"/>
      <c r="AC7" s="16"/>
      <c r="AD7" s="11"/>
      <c r="AE7" s="11"/>
      <c r="AF7" s="11"/>
      <c r="AG7" s="84">
        <f>MAX(Z7:AF7)</f>
        <v>-8.6205013608329148E-2</v>
      </c>
      <c r="AH7" s="11"/>
      <c r="AI7" s="11"/>
    </row>
    <row r="8" spans="1:51" s="17" customFormat="1" ht="15.5" x14ac:dyDescent="0.35">
      <c r="A8" s="17" t="s">
        <v>20</v>
      </c>
      <c r="B8" s="18">
        <v>7.4313043712122134E-3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7.4313043712122134E-3</v>
      </c>
      <c r="AA8" s="23">
        <v>7.4313043712122134E-3</v>
      </c>
      <c r="AB8" s="23"/>
      <c r="AC8" s="23"/>
      <c r="AD8" s="22"/>
      <c r="AE8" s="22"/>
      <c r="AF8" s="22"/>
      <c r="AH8" s="42">
        <f>AVERAGE(Z9:AF9)</f>
        <v>0.74313043712122129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</row>
    <row r="9" spans="1:51" s="25" customFormat="1" ht="15.5" x14ac:dyDescent="0.35">
      <c r="A9" s="24" t="s">
        <v>21</v>
      </c>
      <c r="B9" s="24">
        <v>0.74313043712122129</v>
      </c>
      <c r="C9" s="24"/>
      <c r="D9" s="24"/>
      <c r="E9" s="24"/>
      <c r="F9" s="24"/>
      <c r="G9" s="24"/>
      <c r="H9" s="67">
        <f>MAX(B9:G9)</f>
        <v>0.74313043712122129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0.74313043712122129</v>
      </c>
      <c r="AA9" s="24">
        <v>0.74313043712122129</v>
      </c>
      <c r="AB9" s="24"/>
      <c r="AC9" s="24"/>
      <c r="AD9" s="28"/>
      <c r="AE9" s="29"/>
      <c r="AF9" s="29"/>
      <c r="AG9" s="88">
        <f>MAX(Z9:AF9)</f>
        <v>0.74313043712122129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</row>
    <row r="10" spans="1:51" x14ac:dyDescent="0.35">
      <c r="A10" t="s">
        <v>111</v>
      </c>
      <c r="B10" s="14">
        <v>0.29421802263411789</v>
      </c>
      <c r="G10" s="9"/>
      <c r="H10" s="85">
        <f>HLOOKUP(H9,B9:G10,2)</f>
        <v>0.29421802263411789</v>
      </c>
      <c r="I10" s="9"/>
      <c r="T10" s="14"/>
      <c r="U10" s="14"/>
      <c r="V10" s="15"/>
      <c r="W10" s="15"/>
      <c r="X10" s="15"/>
      <c r="Y10" t="s">
        <v>111</v>
      </c>
      <c r="Z10" s="14">
        <v>0.29421802263411789</v>
      </c>
      <c r="AA10" s="14">
        <v>0.36832187865698074</v>
      </c>
      <c r="AB10" s="11"/>
      <c r="AC10" s="11"/>
      <c r="AD10" s="31"/>
      <c r="AE10" s="16"/>
      <c r="AF10" s="16"/>
      <c r="AG10" s="14">
        <f>HLOOKUP(AG9,Z9:AF10,2)</f>
        <v>0.36832187865698074</v>
      </c>
      <c r="AH10" s="56">
        <f>AH9*100/AH8/100</f>
        <v>0</v>
      </c>
      <c r="AI10" s="31"/>
      <c r="AY10" s="15"/>
    </row>
    <row r="11" spans="1:51" x14ac:dyDescent="0.35">
      <c r="G11" s="9"/>
      <c r="I11" s="9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</row>
    <row r="15" spans="1:51" x14ac:dyDescent="0.35">
      <c r="A15" s="30" t="s">
        <v>32</v>
      </c>
      <c r="B15">
        <v>109</v>
      </c>
      <c r="V15" s="9"/>
      <c r="W15" s="9"/>
      <c r="X15" s="9"/>
      <c r="Y15" s="31" t="s">
        <v>32</v>
      </c>
      <c r="Z15" s="11">
        <v>109</v>
      </c>
      <c r="AA15" s="11">
        <v>109</v>
      </c>
      <c r="AB15" s="11"/>
      <c r="AC15" s="11"/>
      <c r="AD15" s="9"/>
      <c r="AE15" s="9"/>
      <c r="AF15" s="9"/>
      <c r="AH15" s="11"/>
      <c r="AI15" s="11"/>
    </row>
    <row r="16" spans="1:51" ht="15.5" x14ac:dyDescent="0.35">
      <c r="A16" s="30" t="s">
        <v>33</v>
      </c>
      <c r="B16">
        <v>58</v>
      </c>
      <c r="V16" s="9"/>
      <c r="W16" s="9"/>
      <c r="X16" s="9"/>
      <c r="Y16" s="31" t="s">
        <v>33</v>
      </c>
      <c r="Z16" s="11">
        <v>58</v>
      </c>
      <c r="AA16" s="11">
        <v>58</v>
      </c>
      <c r="AB16" s="11"/>
      <c r="AC16" s="11"/>
      <c r="AD16" s="9"/>
      <c r="AE16" s="9"/>
      <c r="AF16" s="9"/>
      <c r="AH16" s="42">
        <f>AVERAGE(Z17:AF17)</f>
        <v>53.211009174311926</v>
      </c>
      <c r="AI16" s="11"/>
    </row>
    <row r="17" spans="1:51" s="24" customFormat="1" ht="15.5" x14ac:dyDescent="0.35">
      <c r="A17" s="34" t="s">
        <v>34</v>
      </c>
      <c r="B17" s="24">
        <v>53.211009174311926</v>
      </c>
      <c r="H17" s="25">
        <f>MAX(B17:G17)</f>
        <v>53.211009174311926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53.211009174311926</v>
      </c>
      <c r="AA17" s="24">
        <v>53.211009174311926</v>
      </c>
      <c r="AG17" s="25">
        <f>MAX(Z17:AF17)</f>
        <v>53.211009174311926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</row>
    <row r="22" spans="1:51" x14ac:dyDescent="0.35">
      <c r="A22" t="s">
        <v>115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</row>
    <row r="24" spans="1:51" x14ac:dyDescent="0.35">
      <c r="A24" t="s">
        <v>19</v>
      </c>
      <c r="B24" s="14">
        <v>6.3104084472937763E-2</v>
      </c>
      <c r="C24" s="84">
        <v>-0.19521345231807102</v>
      </c>
      <c r="D24" s="14"/>
      <c r="E24" s="14">
        <v>3.7232695022940576E-2</v>
      </c>
      <c r="F24" s="14"/>
      <c r="G24" s="14"/>
      <c r="H24" s="84">
        <f>MIN(B24:G24)</f>
        <v>-0.19521345231807102</v>
      </c>
      <c r="V24" s="9"/>
      <c r="W24" s="9"/>
      <c r="X24" s="9"/>
      <c r="Y24" s="11" t="s">
        <v>19</v>
      </c>
      <c r="Z24" s="84">
        <v>-8.2116099755195585E-2</v>
      </c>
      <c r="AA24" s="16">
        <v>6.372963427329642E-2</v>
      </c>
      <c r="AB24" s="84">
        <v>-0.13522120548624883</v>
      </c>
      <c r="AC24" s="16"/>
      <c r="AD24" s="11"/>
      <c r="AE24" s="11"/>
      <c r="AF24" s="11"/>
      <c r="AG24" s="84">
        <f>MIN(Z24:AF24)</f>
        <v>-0.13522120548624883</v>
      </c>
      <c r="AH24" s="11"/>
      <c r="AI24" s="11"/>
    </row>
    <row r="25" spans="1:51" s="17" customFormat="1" ht="15.5" x14ac:dyDescent="0.35">
      <c r="A25" s="17" t="s">
        <v>20</v>
      </c>
      <c r="B25" s="18">
        <v>3.9821254771676652E-3</v>
      </c>
      <c r="C25" s="18">
        <v>3.8108291965939789E-2</v>
      </c>
      <c r="D25" s="18"/>
      <c r="E25" s="18">
        <v>1.3862735786713039E-3</v>
      </c>
      <c r="F25" s="18"/>
      <c r="G25" s="18"/>
      <c r="I25" s="24">
        <f>AVERAGE(B26:G26)</f>
        <v>1.449223034059292</v>
      </c>
      <c r="J25"/>
      <c r="K25"/>
      <c r="L25"/>
      <c r="M25"/>
      <c r="N25"/>
      <c r="O25"/>
      <c r="P25"/>
      <c r="Q25"/>
      <c r="R25"/>
      <c r="S25"/>
      <c r="T25"/>
      <c r="U25"/>
      <c r="V25" s="21"/>
      <c r="W25" s="21"/>
      <c r="X25" s="21"/>
      <c r="Y25" s="22" t="s">
        <v>20</v>
      </c>
      <c r="Z25" s="23">
        <v>6.7430538390052322E-3</v>
      </c>
      <c r="AA25" s="23">
        <v>4.061466284608118E-3</v>
      </c>
      <c r="AB25" s="23">
        <v>1.828477441315433E-2</v>
      </c>
      <c r="AC25" s="23"/>
      <c r="AD25" s="22"/>
      <c r="AE25" s="22"/>
      <c r="AF25" s="22"/>
      <c r="AG25" s="93"/>
      <c r="AH25" s="42">
        <f>AVERAGE(Z26:AF26)</f>
        <v>0.96964315122558931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</row>
    <row r="26" spans="1:51" s="25" customFormat="1" ht="15.5" x14ac:dyDescent="0.35">
      <c r="A26" s="24" t="s">
        <v>21</v>
      </c>
      <c r="B26" s="24">
        <v>0.39821254771676651</v>
      </c>
      <c r="C26" s="24">
        <v>3.8108291965939789</v>
      </c>
      <c r="D26" s="24"/>
      <c r="E26" s="24">
        <v>0.1386273578671304</v>
      </c>
      <c r="F26" s="24"/>
      <c r="G26" s="24"/>
      <c r="H26" s="88">
        <f>MAX(B26:G26)</f>
        <v>3.8108291965939789</v>
      </c>
      <c r="I26" s="29">
        <f>STDEV(B26:G26)</f>
        <v>2.0493252225766105</v>
      </c>
      <c r="J26"/>
      <c r="K26"/>
      <c r="L26"/>
      <c r="M26"/>
      <c r="N26"/>
      <c r="O26"/>
      <c r="P26"/>
      <c r="Q26"/>
      <c r="R26"/>
      <c r="S26"/>
      <c r="T26"/>
      <c r="U26"/>
      <c r="V26" s="26"/>
      <c r="W26" s="26"/>
      <c r="X26" s="26"/>
      <c r="Y26" s="25" t="s">
        <v>21</v>
      </c>
      <c r="Z26" s="24">
        <v>0.67430538390052319</v>
      </c>
      <c r="AA26" s="24">
        <v>0.40614662846081179</v>
      </c>
      <c r="AB26" s="24">
        <v>1.828477441315433</v>
      </c>
      <c r="AC26" s="24"/>
      <c r="AD26" s="28"/>
      <c r="AE26" s="29"/>
      <c r="AF26" s="29"/>
      <c r="AG26" s="88">
        <f>MAX(Z26:AF26)</f>
        <v>1.828477441315433</v>
      </c>
      <c r="AH26" s="29">
        <f>STDEV(Z26:AF26)</f>
        <v>0.75576089665008361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</row>
    <row r="27" spans="1:51" s="14" customFormat="1" x14ac:dyDescent="0.35">
      <c r="A27" s="14" t="s">
        <v>111</v>
      </c>
      <c r="B27" s="14">
        <v>0.56850050562699783</v>
      </c>
      <c r="C27" s="14">
        <v>8.4695498501508509E-2</v>
      </c>
      <c r="E27" s="14">
        <v>0.74459865955245663</v>
      </c>
      <c r="G27" s="15"/>
      <c r="H27" s="14">
        <f>HLOOKUP(H26,B26:G27,2)</f>
        <v>0.74459865955245663</v>
      </c>
      <c r="I27" s="56">
        <f>I26*100/I25/100</f>
        <v>1.4140854612532792</v>
      </c>
      <c r="V27" s="15"/>
      <c r="W27" s="15"/>
      <c r="X27" s="15"/>
      <c r="Y27" s="14" t="s">
        <v>111</v>
      </c>
      <c r="Z27" s="16">
        <v>0.45773300806693684</v>
      </c>
      <c r="AA27" s="16">
        <v>0.32149763949315502</v>
      </c>
      <c r="AB27" s="16">
        <v>3.4391779274196434E-2</v>
      </c>
      <c r="AC27" s="16"/>
      <c r="AD27" s="43"/>
      <c r="AE27" s="16"/>
      <c r="AF27" s="16"/>
      <c r="AG27" s="14">
        <f>HLOOKUP(AG26,AA26:AF27,2)</f>
        <v>3.4391779274196434E-2</v>
      </c>
      <c r="AH27" s="56">
        <f>AH26*100/AH25/100</f>
        <v>0.77942168280653845</v>
      </c>
      <c r="AI27" s="43"/>
      <c r="AX27" s="15"/>
      <c r="AY27" s="15"/>
    </row>
    <row r="28" spans="1:51" x14ac:dyDescent="0.35">
      <c r="G28" s="9"/>
      <c r="I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Y28" s="15"/>
    </row>
    <row r="29" spans="1:51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</row>
    <row r="32" spans="1:51" x14ac:dyDescent="0.35">
      <c r="A32" s="30" t="s">
        <v>32</v>
      </c>
      <c r="B32">
        <v>82</v>
      </c>
      <c r="C32">
        <v>78</v>
      </c>
      <c r="E32">
        <v>78</v>
      </c>
      <c r="V32" s="9"/>
      <c r="W32" s="9"/>
      <c r="X32" s="9"/>
      <c r="Y32" s="31" t="s">
        <v>32</v>
      </c>
      <c r="Z32" s="11">
        <v>82</v>
      </c>
      <c r="AA32" s="11">
        <v>82</v>
      </c>
      <c r="AB32" s="11">
        <v>78</v>
      </c>
      <c r="AC32" s="11"/>
      <c r="AD32" s="9"/>
      <c r="AE32" s="9"/>
      <c r="AF32" s="9"/>
      <c r="AH32" s="11"/>
      <c r="AI32" s="11"/>
    </row>
    <row r="33" spans="1:51" ht="15.5" x14ac:dyDescent="0.35">
      <c r="A33" s="30" t="s">
        <v>33</v>
      </c>
      <c r="B33">
        <v>38</v>
      </c>
      <c r="C33">
        <v>43</v>
      </c>
      <c r="E33">
        <v>32</v>
      </c>
      <c r="I33" s="24">
        <f>AVERAGE(B34:G34)</f>
        <v>47.498436522826772</v>
      </c>
      <c r="V33" s="9"/>
      <c r="W33" s="9"/>
      <c r="X33" s="9"/>
      <c r="Y33" s="31" t="s">
        <v>33</v>
      </c>
      <c r="Z33" s="11">
        <v>40</v>
      </c>
      <c r="AA33" s="11">
        <v>33</v>
      </c>
      <c r="AB33" s="11">
        <v>34</v>
      </c>
      <c r="AC33" s="11"/>
      <c r="AD33" s="9"/>
      <c r="AE33" s="9"/>
      <c r="AF33" s="9"/>
      <c r="AH33" s="42">
        <f>AVERAGE(Z34:AF34)</f>
        <v>44.204711277882012</v>
      </c>
      <c r="AI33" s="11"/>
    </row>
    <row r="34" spans="1:51" s="24" customFormat="1" ht="15.5" x14ac:dyDescent="0.35">
      <c r="A34" s="34" t="s">
        <v>34</v>
      </c>
      <c r="B34" s="24">
        <v>46.341463414634148</v>
      </c>
      <c r="C34" s="24">
        <v>55.128205128205131</v>
      </c>
      <c r="E34" s="24">
        <v>41.025641025641029</v>
      </c>
      <c r="H34" s="25">
        <f>MAX(B34:G34)</f>
        <v>55.128205128205131</v>
      </c>
      <c r="I34" s="29">
        <f>STDEV(B34:G34)</f>
        <v>7.1221147594336713</v>
      </c>
      <c r="J34"/>
      <c r="K34"/>
      <c r="L34"/>
      <c r="M34"/>
      <c r="N34"/>
      <c r="O34"/>
      <c r="P34"/>
      <c r="Q34"/>
      <c r="R34"/>
      <c r="S34"/>
      <c r="T34"/>
      <c r="U34"/>
      <c r="Y34" s="34" t="s">
        <v>34</v>
      </c>
      <c r="Z34" s="24">
        <v>48.780487804878049</v>
      </c>
      <c r="AA34" s="24">
        <v>40.243902439024389</v>
      </c>
      <c r="AB34" s="24">
        <v>43.589743589743591</v>
      </c>
      <c r="AG34" s="25">
        <f>MAX(Z34:AF34)</f>
        <v>48.780487804878049</v>
      </c>
      <c r="AH34" s="29">
        <f>STDEV(Z34:AF34)</f>
        <v>4.3013906321348507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0.14994419355279048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9.7306158275646676E-2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</row>
    <row r="39" spans="1:51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</row>
    <row r="41" spans="1:51" x14ac:dyDescent="0.35">
      <c r="A41" t="s">
        <v>19</v>
      </c>
      <c r="B41" s="14">
        <v>0.18386351306127613</v>
      </c>
      <c r="C41" s="84">
        <v>-0.11312661191121566</v>
      </c>
      <c r="D41" s="14">
        <v>2.1286797892304619E-3</v>
      </c>
      <c r="E41" s="84">
        <v>-8.2868987150624407E-2</v>
      </c>
      <c r="F41" s="84">
        <v>-0.2552745082924357</v>
      </c>
      <c r="G41" s="84">
        <v>-0.18730738739817104</v>
      </c>
      <c r="H41" s="84">
        <f>MIN(B41:G41)</f>
        <v>-0.2552745082924357</v>
      </c>
      <c r="V41" s="9"/>
      <c r="W41" s="9"/>
      <c r="X41" s="9"/>
      <c r="Y41" s="11" t="s">
        <v>19</v>
      </c>
      <c r="Z41" s="16">
        <v>6.4724265316891544E-2</v>
      </c>
      <c r="AA41" s="84">
        <v>-5.9480452362572267E-2</v>
      </c>
      <c r="AB41" s="84">
        <v>-0.10757477415622892</v>
      </c>
      <c r="AC41" s="84">
        <v>-0.32348439613749652</v>
      </c>
      <c r="AD41" s="11"/>
      <c r="AE41" s="11"/>
      <c r="AF41" s="11"/>
      <c r="AG41" s="84">
        <f>MIN(Z41:AF41)</f>
        <v>-0.32348439613749652</v>
      </c>
      <c r="AH41" s="11"/>
      <c r="AI41" s="11"/>
    </row>
    <row r="42" spans="1:51" s="17" customFormat="1" ht="15.5" x14ac:dyDescent="0.35">
      <c r="A42" s="17" t="s">
        <v>20</v>
      </c>
      <c r="B42" s="18">
        <v>3.3805791435234059E-2</v>
      </c>
      <c r="C42" s="18">
        <v>1.27976303225108E-2</v>
      </c>
      <c r="D42" s="18">
        <v>4.5312776450782432E-6</v>
      </c>
      <c r="E42" s="18">
        <v>6.867269031370353E-3</v>
      </c>
      <c r="F42" s="18">
        <v>6.5165074583944826E-2</v>
      </c>
      <c r="G42" s="18">
        <v>3.5084057373928522E-2</v>
      </c>
      <c r="I42" s="24">
        <f>AVERAGE(B43:G43)</f>
        <v>2.5620725670772271</v>
      </c>
      <c r="P42"/>
      <c r="Q42"/>
      <c r="R42"/>
      <c r="S42"/>
      <c r="T42"/>
      <c r="U42"/>
      <c r="V42" s="21"/>
      <c r="W42" s="21"/>
      <c r="X42" s="21"/>
      <c r="Y42" s="22" t="s">
        <v>20</v>
      </c>
      <c r="Z42" s="23">
        <v>4.1892305208113692E-3</v>
      </c>
      <c r="AA42" s="23">
        <v>3.5379242132562287E-3</v>
      </c>
      <c r="AB42" s="23">
        <v>1.1572332034763657E-2</v>
      </c>
      <c r="AC42" s="23">
        <v>0.10464215454444077</v>
      </c>
      <c r="AD42" s="22"/>
      <c r="AE42" s="22"/>
      <c r="AF42" s="22"/>
      <c r="AG42" s="93"/>
      <c r="AH42" s="42">
        <f>AVERAGE(Z43:AF43)</f>
        <v>3.0985410328318004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</row>
    <row r="43" spans="1:51" s="25" customFormat="1" ht="15.5" x14ac:dyDescent="0.35">
      <c r="A43" s="24" t="s">
        <v>21</v>
      </c>
      <c r="B43" s="24">
        <v>3.380579143523406</v>
      </c>
      <c r="C43" s="24">
        <v>1.27976303225108</v>
      </c>
      <c r="D43" s="24">
        <v>4.5312776450782434E-4</v>
      </c>
      <c r="E43" s="24">
        <v>0.68672690313703533</v>
      </c>
      <c r="F43" s="24">
        <v>6.5165074583944822</v>
      </c>
      <c r="G43" s="24">
        <v>3.5084057373928523</v>
      </c>
      <c r="H43" s="88">
        <f>MAX(B43:G43)</f>
        <v>6.5165074583944822</v>
      </c>
      <c r="I43" s="29">
        <f>STDEV(B43:G43)</f>
        <v>2.4052520886103692</v>
      </c>
      <c r="J43" s="26"/>
      <c r="K43" s="26"/>
      <c r="L43" s="26"/>
      <c r="M43" s="26"/>
      <c r="N43" s="26"/>
      <c r="O43" s="26"/>
      <c r="P43"/>
      <c r="Q43"/>
      <c r="R43"/>
      <c r="S43"/>
      <c r="T43"/>
      <c r="U43"/>
      <c r="V43" s="26"/>
      <c r="W43" s="26"/>
      <c r="X43" s="26"/>
      <c r="Y43" s="25" t="s">
        <v>21</v>
      </c>
      <c r="Z43" s="24">
        <v>0.41892305208113695</v>
      </c>
      <c r="AA43" s="24">
        <v>0.35379242132562289</v>
      </c>
      <c r="AB43" s="24">
        <v>1.1572332034763657</v>
      </c>
      <c r="AC43" s="24">
        <v>10.464215454444076</v>
      </c>
      <c r="AD43" s="28"/>
      <c r="AE43" s="29"/>
      <c r="AF43" s="29"/>
      <c r="AG43" s="88">
        <f>MAX(Z43:AF43)</f>
        <v>10.464215454444076</v>
      </c>
      <c r="AH43" s="29">
        <f>STDEV(Z43:AF43)</f>
        <v>4.9239494052585266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</row>
    <row r="44" spans="1:51" s="14" customFormat="1" x14ac:dyDescent="0.35">
      <c r="A44" s="14" t="s">
        <v>111</v>
      </c>
      <c r="B44" s="14">
        <v>1.7045432257393404E-2</v>
      </c>
      <c r="C44" s="14">
        <v>0.14187957761506764</v>
      </c>
      <c r="D44" s="14">
        <v>0.98573972874180749</v>
      </c>
      <c r="E44" s="14">
        <v>0.28266281245941977</v>
      </c>
      <c r="F44" s="14">
        <v>2.9281726448423601E-2</v>
      </c>
      <c r="G44" s="15">
        <v>0.11255513006141329</v>
      </c>
      <c r="H44" s="14">
        <f>HLOOKUP(H43,B43:G44,2)</f>
        <v>2.9281726448423601E-2</v>
      </c>
      <c r="I44" s="56">
        <f>I43*100/I42/100</f>
        <v>0.93879155474282439</v>
      </c>
      <c r="V44" s="15"/>
      <c r="W44" s="15"/>
      <c r="X44" s="15"/>
      <c r="Y44" s="14" t="s">
        <v>111</v>
      </c>
      <c r="Z44" s="16">
        <v>0.3989231341693612</v>
      </c>
      <c r="AA44" s="16">
        <v>0.43560490296402365</v>
      </c>
      <c r="AB44" s="16">
        <v>0.16137192877646755</v>
      </c>
      <c r="AC44" s="16">
        <v>1.3371217805256506E-5</v>
      </c>
      <c r="AD44" s="43"/>
      <c r="AE44" s="16"/>
      <c r="AF44" s="16"/>
      <c r="AG44" s="16">
        <v>9.3863405520113914E-5</v>
      </c>
      <c r="AH44" s="56">
        <f>AH43*100/AH42/100</f>
        <v>1.5891186700724307</v>
      </c>
      <c r="AI44" s="43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Y45" s="15"/>
    </row>
    <row r="46" spans="1:51" s="2" customFormat="1" ht="26" x14ac:dyDescent="0.6">
      <c r="A46" s="2" t="s">
        <v>22</v>
      </c>
      <c r="P46"/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</row>
    <row r="49" spans="1:51" x14ac:dyDescent="0.35">
      <c r="A49" s="30" t="s">
        <v>32</v>
      </c>
      <c r="B49">
        <v>60</v>
      </c>
      <c r="C49">
        <v>59</v>
      </c>
      <c r="D49">
        <v>61</v>
      </c>
      <c r="E49">
        <v>166</v>
      </c>
      <c r="F49">
        <v>71</v>
      </c>
      <c r="G49">
        <v>70</v>
      </c>
      <c r="V49" s="9"/>
      <c r="W49" s="9"/>
      <c r="X49" s="9"/>
      <c r="Y49" s="31" t="s">
        <v>32</v>
      </c>
      <c r="Z49" s="11">
        <v>61</v>
      </c>
      <c r="AA49" s="11">
        <v>167</v>
      </c>
      <c r="AB49" s="11">
        <v>166</v>
      </c>
      <c r="AC49" s="11">
        <v>72</v>
      </c>
      <c r="AD49" s="9"/>
      <c r="AE49" s="9"/>
      <c r="AF49" s="9"/>
      <c r="AH49" s="11"/>
      <c r="AI49" s="11"/>
    </row>
    <row r="50" spans="1:51" ht="15.5" x14ac:dyDescent="0.35">
      <c r="A50" s="30" t="s">
        <v>33</v>
      </c>
      <c r="B50">
        <v>29</v>
      </c>
      <c r="C50">
        <v>31</v>
      </c>
      <c r="D50">
        <v>35</v>
      </c>
      <c r="E50">
        <v>85</v>
      </c>
      <c r="F50">
        <v>33</v>
      </c>
      <c r="G50">
        <v>28</v>
      </c>
      <c r="I50" s="24">
        <f>AVERAGE(B51:G51)</f>
        <v>49.3227413185937</v>
      </c>
      <c r="V50" s="9"/>
      <c r="W50" s="9"/>
      <c r="X50" s="9"/>
      <c r="Y50" s="31" t="s">
        <v>33</v>
      </c>
      <c r="Z50" s="11">
        <v>30</v>
      </c>
      <c r="AA50" s="11">
        <v>85</v>
      </c>
      <c r="AB50" s="11">
        <v>81</v>
      </c>
      <c r="AC50" s="11">
        <v>31</v>
      </c>
      <c r="AD50" s="9"/>
      <c r="AE50" s="9"/>
      <c r="AF50" s="9"/>
      <c r="AH50" s="42">
        <f>AVERAGE(Z51:AF51)</f>
        <v>47.982316935028493</v>
      </c>
      <c r="AI50" s="11"/>
    </row>
    <row r="51" spans="1:51" s="24" customFormat="1" ht="15.5" x14ac:dyDescent="0.35">
      <c r="A51" s="34" t="s">
        <v>34</v>
      </c>
      <c r="B51" s="24">
        <v>48.333333333333336</v>
      </c>
      <c r="C51" s="24">
        <v>52.542372881355931</v>
      </c>
      <c r="D51" s="24">
        <v>57.377049180327866</v>
      </c>
      <c r="E51" s="24">
        <v>51.204819277108435</v>
      </c>
      <c r="F51" s="24">
        <v>46.478873239436616</v>
      </c>
      <c r="G51" s="24">
        <v>40</v>
      </c>
      <c r="H51" s="25">
        <f>MAX(B51:G51)</f>
        <v>57.377049180327866</v>
      </c>
      <c r="I51" s="29">
        <f>STDEV(B51:G51)</f>
        <v>5.912024010096931</v>
      </c>
      <c r="P51"/>
      <c r="Q51"/>
      <c r="R51"/>
      <c r="S51"/>
      <c r="T51"/>
      <c r="U51"/>
      <c r="Y51" s="34" t="s">
        <v>34</v>
      </c>
      <c r="Z51" s="24">
        <v>49.180327868852459</v>
      </c>
      <c r="AA51" s="24">
        <v>50.898203592814369</v>
      </c>
      <c r="AB51" s="24">
        <v>48.795180722891565</v>
      </c>
      <c r="AC51" s="24">
        <v>43.055555555555557</v>
      </c>
      <c r="AG51" s="25">
        <f>MAX(Z51:AF51)</f>
        <v>50.898203592814369</v>
      </c>
      <c r="AH51" s="29">
        <f>STDEV(Z51:AF51)</f>
        <v>3.4093670197707096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>n.s.</v>
      </c>
      <c r="H52" s="14" t="str">
        <f>HLOOKUP(H51,B51:G52,2)</f>
        <v>n.s.</v>
      </c>
      <c r="I52" s="56">
        <f>I51*100/I50/100</f>
        <v>0.11986405970237941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7.1054655913911746E-2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</row>
    <row r="56" spans="1:51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</row>
    <row r="58" spans="1:51" x14ac:dyDescent="0.35">
      <c r="A58" t="s">
        <v>19</v>
      </c>
      <c r="B58" s="84">
        <v>-0.20150619674234826</v>
      </c>
      <c r="C58" s="14">
        <v>0.13318768536190301</v>
      </c>
      <c r="D58" s="14"/>
      <c r="E58" s="84">
        <v>-4.0690992975008208E-2</v>
      </c>
      <c r="F58" s="14"/>
      <c r="G58" s="14"/>
      <c r="H58" s="84">
        <f>MIN(B58:G58)</f>
        <v>-0.20150619674234826</v>
      </c>
      <c r="V58" s="9"/>
      <c r="W58" s="9"/>
      <c r="X58" s="9"/>
      <c r="Y58" s="11" t="s">
        <v>19</v>
      </c>
      <c r="Z58" s="84">
        <v>-0.13888592636448491</v>
      </c>
      <c r="AA58" s="84">
        <v>-0.13604294944432288</v>
      </c>
      <c r="AB58" s="16">
        <v>2.4883524844898221E-2</v>
      </c>
      <c r="AC58" s="16"/>
      <c r="AD58" s="11"/>
      <c r="AE58" s="11"/>
      <c r="AF58" s="11"/>
      <c r="AG58" s="84">
        <f>MIN(Z58:AF58)</f>
        <v>-0.13888592636448491</v>
      </c>
      <c r="AH58" s="11"/>
      <c r="AI58" s="11"/>
    </row>
    <row r="59" spans="1:51" s="17" customFormat="1" ht="15.5" x14ac:dyDescent="0.35">
      <c r="A59" s="17" t="s">
        <v>20</v>
      </c>
      <c r="B59" s="18">
        <v>4.0604747325565967E-2</v>
      </c>
      <c r="C59" s="18">
        <v>1.7738959532061272E-2</v>
      </c>
      <c r="D59" s="18"/>
      <c r="E59" s="18">
        <v>1.6557569092921674E-3</v>
      </c>
      <c r="F59" s="18"/>
      <c r="G59" s="18"/>
      <c r="I59" s="24">
        <f>AVERAGE(B60:G60)</f>
        <v>1.99998212556398</v>
      </c>
      <c r="P59"/>
      <c r="Q59"/>
      <c r="R59"/>
      <c r="S59"/>
      <c r="T59"/>
      <c r="U59"/>
      <c r="V59" s="21"/>
      <c r="W59" s="21"/>
      <c r="X59" s="21"/>
      <c r="Y59" s="22" t="s">
        <v>20</v>
      </c>
      <c r="Z59" s="23">
        <v>1.9289300542121125E-2</v>
      </c>
      <c r="AA59" s="23">
        <v>1.8507684093510592E-2</v>
      </c>
      <c r="AB59" s="23">
        <v>6.1918980870666709E-4</v>
      </c>
      <c r="AC59" s="23"/>
      <c r="AD59" s="22"/>
      <c r="AE59" s="22"/>
      <c r="AF59" s="22"/>
      <c r="AG59" s="93"/>
      <c r="AH59" s="42">
        <f>AVERAGE(Z60:AF60)</f>
        <v>1.2805391481446129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</row>
    <row r="60" spans="1:51" s="25" customFormat="1" ht="15.5" x14ac:dyDescent="0.35">
      <c r="A60" s="24" t="s">
        <v>21</v>
      </c>
      <c r="B60" s="24">
        <v>4.0604747325565969</v>
      </c>
      <c r="C60" s="24">
        <v>1.7738959532061271</v>
      </c>
      <c r="D60" s="24"/>
      <c r="E60" s="24">
        <v>0.16557569092921673</v>
      </c>
      <c r="F60" s="24"/>
      <c r="G60" s="24"/>
      <c r="H60" s="88">
        <f>MAX(B60:G60)</f>
        <v>4.0604747325565969</v>
      </c>
      <c r="I60" s="29">
        <f>STDEV(B60:G60)</f>
        <v>1.9572674457304093</v>
      </c>
      <c r="J60" s="26"/>
      <c r="K60" s="26"/>
      <c r="L60" s="26"/>
      <c r="M60" s="26"/>
      <c r="N60" s="26"/>
      <c r="O60" s="26"/>
      <c r="P60"/>
      <c r="Q60"/>
      <c r="R60"/>
      <c r="S60"/>
      <c r="T60"/>
      <c r="U60"/>
      <c r="V60" s="26"/>
      <c r="W60" s="26"/>
      <c r="X60" s="26"/>
      <c r="Y60" s="25" t="s">
        <v>21</v>
      </c>
      <c r="Z60" s="24">
        <v>1.9289300542121124</v>
      </c>
      <c r="AA60" s="24">
        <v>1.8507684093510592</v>
      </c>
      <c r="AB60" s="24">
        <v>6.1918980870666711E-2</v>
      </c>
      <c r="AC60" s="24"/>
      <c r="AD60" s="28"/>
      <c r="AE60" s="29"/>
      <c r="AF60" s="29"/>
      <c r="AG60" s="88">
        <f>MAX(Z60:AF60)</f>
        <v>1.9289300542121124</v>
      </c>
      <c r="AH60" s="29">
        <f>STDEV(Z60:AF60)</f>
        <v>1.056079374264516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</row>
    <row r="61" spans="1:51" s="14" customFormat="1" x14ac:dyDescent="0.35">
      <c r="A61" s="14" t="s">
        <v>111</v>
      </c>
      <c r="B61" s="14">
        <v>0.14014124963978394</v>
      </c>
      <c r="C61" s="14">
        <v>0.33235232165783202</v>
      </c>
      <c r="E61" s="14">
        <v>0.7680219241274806</v>
      </c>
      <c r="G61" s="15"/>
      <c r="H61" s="14">
        <v>0.14014124963978394</v>
      </c>
      <c r="I61" s="56">
        <f>I60*100/I59/100</f>
        <v>0.97864246920630593</v>
      </c>
      <c r="J61" s="15"/>
      <c r="K61" s="15"/>
      <c r="L61" s="15"/>
      <c r="M61" s="15"/>
      <c r="N61" s="15"/>
      <c r="O61" s="15"/>
      <c r="V61" s="15"/>
      <c r="W61" s="15"/>
      <c r="X61" s="15"/>
      <c r="Y61" s="14" t="s">
        <v>111</v>
      </c>
      <c r="Z61" s="16">
        <v>0.30732850594038341</v>
      </c>
      <c r="AA61" s="16">
        <v>0.32199731971230267</v>
      </c>
      <c r="AB61" s="16">
        <v>0.85555173126684536</v>
      </c>
      <c r="AC61" s="16"/>
      <c r="AD61" s="43"/>
      <c r="AE61" s="16"/>
      <c r="AF61" s="16"/>
      <c r="AG61" s="16">
        <v>0.32199731971230267</v>
      </c>
      <c r="AH61" s="56">
        <f>AH60*100/AH59/100</f>
        <v>0.82471463351564145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Y62" s="15"/>
    </row>
    <row r="63" spans="1:51" s="2" customFormat="1" ht="26" x14ac:dyDescent="0.6">
      <c r="A63" s="2" t="s">
        <v>22</v>
      </c>
      <c r="P63"/>
      <c r="Q63"/>
      <c r="R63"/>
      <c r="S63"/>
      <c r="T63"/>
      <c r="U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</row>
    <row r="66" spans="1:50" x14ac:dyDescent="0.35">
      <c r="A66" s="30" t="s">
        <v>32</v>
      </c>
      <c r="B66">
        <v>42</v>
      </c>
      <c r="C66">
        <v>43</v>
      </c>
      <c r="E66">
        <v>53</v>
      </c>
      <c r="V66" s="9"/>
      <c r="W66" s="9"/>
      <c r="X66" s="9"/>
      <c r="Y66" s="31" t="s">
        <v>32</v>
      </c>
      <c r="Z66" s="11">
        <v>43</v>
      </c>
      <c r="AA66" s="11">
        <v>53</v>
      </c>
      <c r="AB66" s="11">
        <v>54</v>
      </c>
      <c r="AC66" s="11"/>
      <c r="AD66" s="9"/>
      <c r="AE66" s="9"/>
      <c r="AF66" s="9"/>
      <c r="AH66" s="11"/>
      <c r="AI66" s="11"/>
    </row>
    <row r="67" spans="1:50" ht="15.5" x14ac:dyDescent="0.35">
      <c r="A67" s="30" t="s">
        <v>33</v>
      </c>
      <c r="B67">
        <v>20</v>
      </c>
      <c r="C67">
        <v>20</v>
      </c>
      <c r="E67">
        <v>25</v>
      </c>
      <c r="I67" s="24">
        <f>AVERAGE(B68:G68)</f>
        <v>47.100162282259696</v>
      </c>
      <c r="V67" s="9"/>
      <c r="W67" s="9"/>
      <c r="X67" s="9"/>
      <c r="Y67" s="31" t="s">
        <v>33</v>
      </c>
      <c r="Z67" s="11">
        <v>21</v>
      </c>
      <c r="AA67" s="11">
        <v>24</v>
      </c>
      <c r="AB67" s="11">
        <v>28</v>
      </c>
      <c r="AC67" s="11"/>
      <c r="AD67" s="9"/>
      <c r="AE67" s="9"/>
      <c r="AF67" s="9"/>
      <c r="AH67" s="42">
        <f>AVERAGE(Z68:AF68)</f>
        <v>48.657360007367316</v>
      </c>
      <c r="AI67" s="11"/>
    </row>
    <row r="68" spans="1:50" s="24" customFormat="1" ht="15.5" x14ac:dyDescent="0.35">
      <c r="A68" s="34" t="s">
        <v>34</v>
      </c>
      <c r="B68" s="24">
        <v>47.61904761904762</v>
      </c>
      <c r="C68" s="24">
        <v>46.511627906976742</v>
      </c>
      <c r="E68" s="24">
        <v>47.169811320754718</v>
      </c>
      <c r="H68" s="25">
        <f>MAX(B68:G68)</f>
        <v>47.61904761904762</v>
      </c>
      <c r="I68" s="29">
        <f>STDEV(B68:G68)</f>
        <v>0.55698549899727923</v>
      </c>
      <c r="P68"/>
      <c r="Q68"/>
      <c r="R68"/>
      <c r="S68"/>
      <c r="T68"/>
      <c r="U68"/>
      <c r="Y68" s="34" t="s">
        <v>34</v>
      </c>
      <c r="Z68" s="24">
        <v>48.837209302325583</v>
      </c>
      <c r="AA68" s="24">
        <v>45.283018867924525</v>
      </c>
      <c r="AB68" s="24">
        <v>51.851851851851855</v>
      </c>
      <c r="AG68" s="25">
        <f>MAX(Z68:AF68)</f>
        <v>51.851851851851855</v>
      </c>
      <c r="AH68" s="29">
        <f>STDEV(Z68:AF68)</f>
        <v>3.2881075133510529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1.1825553713794063E-2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>n.s.</v>
      </c>
      <c r="AB69" s="52" t="str">
        <f>IF(AB68&lt;(50+(1.654*50)/SQRT(AB66)),"n.s.","")</f>
        <v>n.s.</v>
      </c>
      <c r="AG69" s="14" t="str">
        <f>HLOOKUP(AG68,Z68:AF69,2)</f>
        <v>n.s.</v>
      </c>
      <c r="AH69" s="56">
        <f>AH68*100/AH67/100</f>
        <v>6.7576775905088024E-2</v>
      </c>
    </row>
  </sheetData>
  <conditionalFormatting sqref="A9:G9 A17:G17 V17:AF17 V9:AF9 AY9:XFD9 AY17:XFD17 AI9 AI17">
    <cfRule type="dataBar" priority="30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{D89DF6F6-B5BF-4816-A74E-C61CA8C702D2}</x14:id>
        </ext>
      </extLst>
    </cfRule>
  </conditionalFormatting>
  <conditionalFormatting sqref="A26:G26 A34:G34 V34:AF34 V26:AF26 AY26:XFD26 AY34:XFD34 AI26 AI34">
    <cfRule type="dataBar" priority="3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{E9A94950-28B4-4385-BEDB-D9518979267A}</x14:id>
        </ext>
      </extLst>
    </cfRule>
  </conditionalFormatting>
  <conditionalFormatting sqref="A43:G43 A51:G51 V51:AF51 V43:AF43 AY43:XFD43 AY51:XFD51 AI43 AI51 J51:O51 J43:O43">
    <cfRule type="dataBar" priority="2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{7D03675B-EEB3-45D3-965E-EEC8C27084FC}</x14:id>
        </ext>
      </extLst>
    </cfRule>
  </conditionalFormatting>
  <conditionalFormatting sqref="A60:G60 A68:G68 V68:AF68 V60:AF60 AY60:XFD60 AY68:XFD68 AI60 AI68 J68:O68 J60:O60">
    <cfRule type="dataBar" priority="2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{1B957D50-4533-44B5-B887-D0C5E0AB121E}</x14:id>
        </ext>
      </extLst>
    </cfRule>
  </conditionalFormatting>
  <conditionalFormatting sqref="B10">
    <cfRule type="cellIs" dxfId="928" priority="267" operator="greaterThan">
      <formula>0.05</formula>
    </cfRule>
  </conditionalFormatting>
  <conditionalFormatting sqref="Z10:AA10">
    <cfRule type="cellIs" dxfId="927" priority="264" operator="greaterThan">
      <formula>0.05</formula>
    </cfRule>
  </conditionalFormatting>
  <conditionalFormatting sqref="A27:G27 AI27:XFD27 J27:AF27">
    <cfRule type="cellIs" dxfId="926" priority="263" operator="greaterThan">
      <formula>0.05</formula>
    </cfRule>
  </conditionalFormatting>
  <conditionalFormatting sqref="A44:G44 AI44:XFD44 J44:AF44">
    <cfRule type="cellIs" dxfId="925" priority="255" operator="greaterThan">
      <formula>0.05</formula>
    </cfRule>
  </conditionalFormatting>
  <conditionalFormatting sqref="A61:G61 AI61:XFD61 J61:AF61">
    <cfRule type="cellIs" dxfId="924" priority="252" operator="greaterThan">
      <formula>0.05</formula>
    </cfRule>
  </conditionalFormatting>
  <conditionalFormatting sqref="I17">
    <cfRule type="dataBar" priority="8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{9FC5256D-328C-468D-A12E-378F91D21575}</x14:id>
        </ext>
      </extLst>
    </cfRule>
  </conditionalFormatting>
  <conditionalFormatting sqref="I34 I26">
    <cfRule type="dataBar" priority="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{104C8B70-7378-459A-8F92-5C96CD3C07AC}</x14:id>
        </ext>
      </extLst>
    </cfRule>
  </conditionalFormatting>
  <conditionalFormatting sqref="I9">
    <cfRule type="dataBar" priority="8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{A6543D28-55FB-4B0B-B4F2-E12C46C4FB27}</x14:id>
        </ext>
      </extLst>
    </cfRule>
  </conditionalFormatting>
  <conditionalFormatting sqref="I43">
    <cfRule type="dataBar" priority="8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{A243B437-1EC2-4B0B-98B0-EC2D2BCDFE31}</x14:id>
        </ext>
      </extLst>
    </cfRule>
  </conditionalFormatting>
  <conditionalFormatting sqref="I51">
    <cfRule type="dataBar" priority="7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{835F9806-4BDB-45C1-8662-6D97AA646179}</x14:id>
        </ext>
      </extLst>
    </cfRule>
  </conditionalFormatting>
  <conditionalFormatting sqref="I60">
    <cfRule type="dataBar" priority="7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{9DC69E11-B472-4ADB-AB67-279BFF55EB93}</x14:id>
        </ext>
      </extLst>
    </cfRule>
  </conditionalFormatting>
  <conditionalFormatting sqref="I68">
    <cfRule type="dataBar" priority="7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{020BCCA3-9158-444A-9D90-0392F7BBED35}</x14:id>
        </ext>
      </extLst>
    </cfRule>
  </conditionalFormatting>
  <conditionalFormatting sqref="AH14">
    <cfRule type="cellIs" dxfId="923" priority="72" operator="greaterThan">
      <formula>0.94999</formula>
    </cfRule>
    <cfRule type="cellIs" dxfId="922" priority="73" operator="greaterThan">
      <formula>0.66999</formula>
    </cfRule>
    <cfRule type="cellIs" dxfId="921" priority="74" operator="greaterThan">
      <formula>66.999</formula>
    </cfRule>
    <cfRule type="cellIs" dxfId="920" priority="75" operator="greaterThan">
      <formula>",94999"</formula>
    </cfRule>
    <cfRule type="cellIs" dxfId="919" priority="76" operator="greaterThan">
      <formula>",66999"</formula>
    </cfRule>
  </conditionalFormatting>
  <conditionalFormatting sqref="AH31">
    <cfRule type="cellIs" dxfId="918" priority="67" operator="greaterThan">
      <formula>0.94999</formula>
    </cfRule>
    <cfRule type="cellIs" dxfId="917" priority="68" operator="greaterThan">
      <formula>0.66999</formula>
    </cfRule>
    <cfRule type="cellIs" dxfId="916" priority="69" operator="greaterThan">
      <formula>66.999</formula>
    </cfRule>
    <cfRule type="cellIs" dxfId="915" priority="70" operator="greaterThan">
      <formula>",94999"</formula>
    </cfRule>
    <cfRule type="cellIs" dxfId="914" priority="71" operator="greaterThan">
      <formula>",66999"</formula>
    </cfRule>
  </conditionalFormatting>
  <conditionalFormatting sqref="AH26 AH34">
    <cfRule type="dataBar" priority="6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{61E26036-6331-4D50-B252-E4ACBF79A718}</x14:id>
        </ext>
      </extLst>
    </cfRule>
  </conditionalFormatting>
  <conditionalFormatting sqref="AH48">
    <cfRule type="cellIs" dxfId="913" priority="61" operator="greaterThan">
      <formula>0.94999</formula>
    </cfRule>
    <cfRule type="cellIs" dxfId="912" priority="62" operator="greaterThan">
      <formula>0.66999</formula>
    </cfRule>
    <cfRule type="cellIs" dxfId="911" priority="63" operator="greaterThan">
      <formula>66.999</formula>
    </cfRule>
    <cfRule type="cellIs" dxfId="910" priority="64" operator="greaterThan">
      <formula>",94999"</formula>
    </cfRule>
    <cfRule type="cellIs" dxfId="909" priority="65" operator="greaterThan">
      <formula>",66999"</formula>
    </cfRule>
  </conditionalFormatting>
  <conditionalFormatting sqref="AH65">
    <cfRule type="cellIs" dxfId="908" priority="56" operator="greaterThan">
      <formula>0.94999</formula>
    </cfRule>
    <cfRule type="cellIs" dxfId="907" priority="57" operator="greaterThan">
      <formula>0.66999</formula>
    </cfRule>
    <cfRule type="cellIs" dxfId="906" priority="58" operator="greaterThan">
      <formula>66.999</formula>
    </cfRule>
    <cfRule type="cellIs" dxfId="905" priority="59" operator="greaterThan">
      <formula>",94999"</formula>
    </cfRule>
    <cfRule type="cellIs" dxfId="904" priority="60" operator="greaterThan">
      <formula>",66999"</formula>
    </cfRule>
  </conditionalFormatting>
  <conditionalFormatting sqref="AH43">
    <cfRule type="dataBar" priority="5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{85A5495C-B73D-4B57-BCBE-3DEB9062EFFA}</x14:id>
        </ext>
      </extLst>
    </cfRule>
  </conditionalFormatting>
  <conditionalFormatting sqref="AH60">
    <cfRule type="dataBar" priority="5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{6950892F-540F-467B-B415-E8C0DAD54716}</x14:id>
        </ext>
      </extLst>
    </cfRule>
  </conditionalFormatting>
  <conditionalFormatting sqref="AH51">
    <cfRule type="dataBar" priority="5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{DB161411-F2AC-40BD-9DFE-AA00A260C646}</x14:id>
        </ext>
      </extLst>
    </cfRule>
  </conditionalFormatting>
  <conditionalFormatting sqref="AH68">
    <cfRule type="dataBar" priority="5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{32BFFDDA-00FB-4CE4-9845-90F5648417EF}</x14:id>
        </ext>
      </extLst>
    </cfRule>
  </conditionalFormatting>
  <conditionalFormatting sqref="AH17">
    <cfRule type="dataBar" priority="5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{ACF0EA70-53C7-48D5-A453-D71C1E34315B}</x14:id>
        </ext>
      </extLst>
    </cfRule>
  </conditionalFormatting>
  <conditionalFormatting sqref="AH9">
    <cfRule type="dataBar" priority="5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{CB56C5CB-3000-4FA2-80C8-DA2DCA1C905B}</x14:id>
        </ext>
      </extLst>
    </cfRule>
  </conditionalFormatting>
  <conditionalFormatting sqref="H9 H17">
    <cfRule type="dataBar" priority="4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{7D13D45A-7C48-4C7A-93B1-03E13C42EB38}</x14:id>
        </ext>
      </extLst>
    </cfRule>
  </conditionalFormatting>
  <conditionalFormatting sqref="H26">
    <cfRule type="dataBar" priority="4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{4B7BAB66-22C2-4E0F-B80B-3D5EB513F9E6}</x14:id>
        </ext>
      </extLst>
    </cfRule>
  </conditionalFormatting>
  <conditionalFormatting sqref="H34">
    <cfRule type="dataBar" priority="4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{9CBEAC46-99DC-4971-802C-C8925E345E9D}</x14:id>
        </ext>
      </extLst>
    </cfRule>
  </conditionalFormatting>
  <conditionalFormatting sqref="H10">
    <cfRule type="cellIs" dxfId="903" priority="46" operator="greaterThan">
      <formula>0.05</formula>
    </cfRule>
  </conditionalFormatting>
  <conditionalFormatting sqref="H27">
    <cfRule type="cellIs" dxfId="902" priority="45" operator="greaterThan">
      <formula>0.05</formula>
    </cfRule>
  </conditionalFormatting>
  <conditionalFormatting sqref="H51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{5703FAB1-07F3-4FF4-81E1-406792DBCB0F}</x14:id>
        </ext>
      </extLst>
    </cfRule>
  </conditionalFormatting>
  <conditionalFormatting sqref="H44">
    <cfRule type="cellIs" dxfId="901" priority="42" operator="greaterThan">
      <formula>0.05</formula>
    </cfRule>
  </conditionalFormatting>
  <conditionalFormatting sqref="H68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{94EB41B1-8A90-47A2-965D-40BE81850E22}</x14:id>
        </ext>
      </extLst>
    </cfRule>
  </conditionalFormatting>
  <conditionalFormatting sqref="H52">
    <cfRule type="cellIs" dxfId="900" priority="38" operator="greaterThan">
      <formula>0.05</formula>
    </cfRule>
  </conditionalFormatting>
  <conditionalFormatting sqref="H35">
    <cfRule type="cellIs" dxfId="899" priority="37" operator="greaterThan">
      <formula>0.05</formula>
    </cfRule>
  </conditionalFormatting>
  <conditionalFormatting sqref="H18">
    <cfRule type="cellIs" dxfId="898" priority="36" operator="greaterThan">
      <formula>0.05</formula>
    </cfRule>
  </conditionalFormatting>
  <conditionalFormatting sqref="H69">
    <cfRule type="cellIs" dxfId="897" priority="35" operator="greaterThan">
      <formula>0.05</formula>
    </cfRule>
  </conditionalFormatting>
  <conditionalFormatting sqref="H7">
    <cfRule type="dataBar" priority="3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{051BB787-5CF1-469A-98E4-E12E01067D4A}</x14:id>
        </ext>
      </extLst>
    </cfRule>
  </conditionalFormatting>
  <conditionalFormatting sqref="H24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{B1AD969F-7FA1-49B9-B695-ADE8971DE302}</x14:id>
        </ext>
      </extLst>
    </cfRule>
  </conditionalFormatting>
  <conditionalFormatting sqref="H43">
    <cfRule type="dataBar" priority="3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{2245EE36-7428-4202-AE76-0F7B5AC4D807}</x14:id>
        </ext>
      </extLst>
    </cfRule>
  </conditionalFormatting>
  <conditionalFormatting sqref="H41">
    <cfRule type="dataBar" priority="2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{032E5E7F-2084-41A1-AA1C-8BA02822287D}</x14:id>
        </ext>
      </extLst>
    </cfRule>
  </conditionalFormatting>
  <conditionalFormatting sqref="H60">
    <cfRule type="dataBar" priority="2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{2EE2112A-AA9D-456E-9F16-1A9DD9D0AFCD}</x14:id>
        </ext>
      </extLst>
    </cfRule>
  </conditionalFormatting>
  <conditionalFormatting sqref="H58">
    <cfRule type="dataBar" priority="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{5B0A7E4A-B25F-4A90-8E36-7B0106CC0745}</x14:id>
        </ext>
      </extLst>
    </cfRule>
  </conditionalFormatting>
  <conditionalFormatting sqref="AG26">
    <cfRule type="dataBar" priority="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{BBF1461E-C08A-4EC0-81A3-701190AE428D}</x14:id>
        </ext>
      </extLst>
    </cfRule>
  </conditionalFormatting>
  <conditionalFormatting sqref="AG17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{9EC22392-2AB0-4262-A452-45C2F51E8017}</x14:id>
        </ext>
      </extLst>
    </cfRule>
  </conditionalFormatting>
  <conditionalFormatting sqref="AG34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{52726350-2953-4D36-A10F-ABC76565DFEA}</x14:id>
        </ext>
      </extLst>
    </cfRule>
  </conditionalFormatting>
  <conditionalFormatting sqref="AG51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{873499A0-2D3F-4BB8-986F-9F5D2816754E}</x14:id>
        </ext>
      </extLst>
    </cfRule>
  </conditionalFormatting>
  <conditionalFormatting sqref="AG68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{3E7B8E86-A198-4BD1-8B55-2C61439AD707}</x14:id>
        </ext>
      </extLst>
    </cfRule>
  </conditionalFormatting>
  <conditionalFormatting sqref="AG10">
    <cfRule type="cellIs" dxfId="896" priority="19" operator="greaterThan">
      <formula>0.05</formula>
    </cfRule>
  </conditionalFormatting>
  <conditionalFormatting sqref="AG9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{CA37C1C4-E421-4DD5-8523-D052866FF6C2}</x14:id>
        </ext>
      </extLst>
    </cfRule>
  </conditionalFormatting>
  <conditionalFormatting sqref="AG27">
    <cfRule type="cellIs" dxfId="895" priority="17" operator="greaterThan">
      <formula>0.05</formula>
    </cfRule>
  </conditionalFormatting>
  <conditionalFormatting sqref="AG44">
    <cfRule type="cellIs" dxfId="894" priority="15" operator="greaterThan">
      <formula>0.05</formula>
    </cfRule>
  </conditionalFormatting>
  <conditionalFormatting sqref="AG18">
    <cfRule type="cellIs" dxfId="893" priority="14" operator="greaterThan">
      <formula>0.05</formula>
    </cfRule>
  </conditionalFormatting>
  <conditionalFormatting sqref="AG35">
    <cfRule type="cellIs" dxfId="892" priority="13" operator="greaterThan">
      <formula>0.05</formula>
    </cfRule>
  </conditionalFormatting>
  <conditionalFormatting sqref="AG52">
    <cfRule type="cellIs" dxfId="891" priority="12" operator="greaterThan">
      <formula>0.05</formula>
    </cfRule>
  </conditionalFormatting>
  <conditionalFormatting sqref="AG69">
    <cfRule type="cellIs" dxfId="890" priority="11" operator="greaterThan">
      <formula>0.05</formula>
    </cfRule>
  </conditionalFormatting>
  <conditionalFormatting sqref="AG24">
    <cfRule type="dataBar" priority="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{E802B09F-0243-4966-B58A-4DE76333E88F}</x14:id>
        </ext>
      </extLst>
    </cfRule>
  </conditionalFormatting>
  <conditionalFormatting sqref="AG7">
    <cfRule type="dataBar" priority="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{AB3852FA-D767-4813-948C-17C8E79DCADE}</x14:id>
        </ext>
      </extLst>
    </cfRule>
  </conditionalFormatting>
  <conditionalFormatting sqref="AG43">
    <cfRule type="dataBar" priority="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{6A184A8B-A269-451B-8FF5-9A4E3508D9B9}</x14:id>
        </ext>
      </extLst>
    </cfRule>
  </conditionalFormatting>
  <conditionalFormatting sqref="AG41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{E8E889FE-05FC-4CED-AB32-7C9C71FF023C}</x14:id>
        </ext>
      </extLst>
    </cfRule>
  </conditionalFormatting>
  <conditionalFormatting sqref="AG60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{F76DB193-DC77-4FB5-9713-0E69FCDFA1B7}</x14:id>
        </ext>
      </extLst>
    </cfRule>
  </conditionalFormatting>
  <conditionalFormatting sqref="AG58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{1337D44C-8BD2-4DE3-8D2E-89103782394A}</x14:id>
        </ext>
      </extLst>
    </cfRule>
  </conditionalFormatting>
  <conditionalFormatting sqref="H61">
    <cfRule type="cellIs" dxfId="889" priority="2" operator="greaterThan">
      <formula>0.05</formula>
    </cfRule>
  </conditionalFormatting>
  <conditionalFormatting sqref="AG61">
    <cfRule type="cellIs" dxfId="888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89DF6F6-B5BF-4816-A74E-C61CA8C702D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AY9:XFD9 AY17:XFD17 AI9 AI17</xm:sqref>
        </x14:conditionalFormatting>
        <x14:conditionalFormatting xmlns:xm="http://schemas.microsoft.com/office/excel/2006/main">
          <x14:cfRule type="dataBar" id="{E9A94950-28B4-4385-BEDB-D9518979267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AY26:XFD26 AY34:XFD34 AI26 AI34</xm:sqref>
        </x14:conditionalFormatting>
        <x14:conditionalFormatting xmlns:xm="http://schemas.microsoft.com/office/excel/2006/main">
          <x14:cfRule type="dataBar" id="{7D03675B-EEB3-45D3-965E-EEC8C27084F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AY43:XFD43 AY51:XFD51 AI43 AI51 J51:O51 J43:O43</xm:sqref>
        </x14:conditionalFormatting>
        <x14:conditionalFormatting xmlns:xm="http://schemas.microsoft.com/office/excel/2006/main">
          <x14:cfRule type="dataBar" id="{1B957D50-4533-44B5-B887-D0C5E0AB121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V68:AF68 V60:AF60 AY60:XFD60 AY68:XFD68 AI60 AI68 J68:O68 J60:O60</xm:sqref>
        </x14:conditionalFormatting>
        <x14:conditionalFormatting xmlns:xm="http://schemas.microsoft.com/office/excel/2006/main">
          <x14:cfRule type="dataBar" id="{9FC5256D-328C-468D-A12E-378F91D2157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104C8B70-7378-459A-8F92-5C96CD3C07A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I34 I26</xm:sqref>
        </x14:conditionalFormatting>
        <x14:conditionalFormatting xmlns:xm="http://schemas.microsoft.com/office/excel/2006/main">
          <x14:cfRule type="dataBar" id="{A6543D28-55FB-4B0B-B4F2-E12C46C4FB2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A243B437-1EC2-4B0B-98B0-EC2D2BCDFE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835F9806-4BDB-45C1-8662-6D97AA64617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9DC69E11-B472-4ADB-AB67-279BFF55EB9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020BCCA3-9158-444A-9D90-0392F7BBED3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61E26036-6331-4D50-B252-E4ACBF79A71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AH26 AH34</xm:sqref>
        </x14:conditionalFormatting>
        <x14:conditionalFormatting xmlns:xm="http://schemas.microsoft.com/office/excel/2006/main">
          <x14:cfRule type="dataBar" id="{85A5495C-B73D-4B57-BCBE-3DEB9062EFF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6950892F-540F-467B-B415-E8C0DAD5471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DB161411-F2AC-40BD-9DFE-AA00A260C64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32BFFDDA-00FB-4CE4-9845-90F5648417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ACF0EA70-53C7-48D5-A453-D71C1E3431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CB56C5CB-3000-4FA2-80C8-DA2DCA1C905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7D13D45A-7C48-4C7A-93B1-03E13C42EB3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H9 H17</xm:sqref>
        </x14:conditionalFormatting>
        <x14:conditionalFormatting xmlns:xm="http://schemas.microsoft.com/office/excel/2006/main">
          <x14:cfRule type="dataBar" id="{4B7BAB66-22C2-4E0F-B80B-3D5EB513F9E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9CBEAC46-99DC-4971-802C-C8925E345E9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5703FAB1-07F3-4FF4-81E1-406792DBCB0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94EB41B1-8A90-47A2-965D-40BE81850E2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051BB787-5CF1-469A-98E4-E12E01067D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B1AD969F-7FA1-49B9-B695-ADE8971DE30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2245EE36-7428-4202-AE76-0F7B5AC4D8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032E5E7F-2084-41A1-AA1C-8BA02822287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2EE2112A-AA9D-456E-9F16-1A9DD9D0AFC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5B0A7E4A-B25F-4A90-8E36-7B0106CC074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BBF1461E-C08A-4EC0-81A3-701190AE428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9EC22392-2AB0-4262-A452-45C2F51E801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52726350-2953-4D36-A10F-ABC76565DFE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873499A0-2D3F-4BB8-986F-9F5D2816754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3E7B8E86-A198-4BD1-8B55-2C61439AD70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CA37C1C4-E421-4DD5-8523-D052866FF6C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E802B09F-0243-4966-B58A-4DE76333E88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AB3852FA-D767-4813-948C-17C8E79DCAD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6A184A8B-A269-451B-8FF5-9A4E3508D9B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E8E889FE-05FC-4CED-AB32-7C9C71FF023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F76DB193-DC77-4FB5-9713-0E69FCDFA1B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1337D44C-8BD2-4DE3-8D2E-89103782394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3F8C6-704D-4B40-B307-15AFC692AA00}">
  <dimension ref="A1:AY69"/>
  <sheetViews>
    <sheetView zoomScale="70" zoomScaleNormal="70" workbookViewId="0"/>
  </sheetViews>
  <sheetFormatPr defaultRowHeight="14.5" x14ac:dyDescent="0.35"/>
  <sheetData>
    <row r="1" spans="1:51" ht="26" x14ac:dyDescent="0.6">
      <c r="A1" s="35" t="s">
        <v>107</v>
      </c>
    </row>
    <row r="3" spans="1:51" x14ac:dyDescent="0.35">
      <c r="A3" t="s">
        <v>73</v>
      </c>
    </row>
    <row r="4" spans="1:51" s="2" customFormat="1" ht="26" x14ac:dyDescent="0.6">
      <c r="A4" s="1" t="s">
        <v>0</v>
      </c>
      <c r="B4" s="1"/>
      <c r="C4" s="1"/>
      <c r="D4" s="1"/>
      <c r="E4" s="1"/>
      <c r="F4" s="1"/>
      <c r="G4" s="1"/>
      <c r="J4"/>
      <c r="K4"/>
      <c r="L4"/>
      <c r="M4"/>
      <c r="N4"/>
      <c r="O4"/>
      <c r="P4"/>
      <c r="Q4"/>
      <c r="R4"/>
      <c r="S4"/>
      <c r="T4"/>
      <c r="U4"/>
      <c r="V4" s="4"/>
      <c r="W4" s="4"/>
      <c r="X4" s="4"/>
      <c r="Y4" s="5" t="s">
        <v>2</v>
      </c>
      <c r="Z4" s="1"/>
      <c r="AA4" s="1"/>
      <c r="AB4" s="5"/>
      <c r="AC4" s="5"/>
      <c r="AD4" s="5"/>
      <c r="AE4" s="5"/>
      <c r="AF4" s="5"/>
      <c r="AH4" s="6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 s="4"/>
    </row>
    <row r="5" spans="1:51" x14ac:dyDescent="0.35">
      <c r="A5" t="s">
        <v>115</v>
      </c>
      <c r="G5" s="9"/>
      <c r="V5" s="9"/>
      <c r="W5" s="9"/>
      <c r="X5" s="9"/>
      <c r="AB5" s="11"/>
      <c r="AC5" s="11"/>
      <c r="AD5" s="11"/>
      <c r="AE5" s="11"/>
      <c r="AF5" s="11"/>
      <c r="AH5" s="11"/>
      <c r="AI5" s="11"/>
      <c r="AX5" s="9"/>
    </row>
    <row r="6" spans="1:51" x14ac:dyDescent="0.35">
      <c r="A6" t="s">
        <v>5</v>
      </c>
      <c r="B6" t="s">
        <v>6</v>
      </c>
      <c r="C6" t="s">
        <v>7</v>
      </c>
      <c r="D6" t="s">
        <v>8</v>
      </c>
      <c r="E6" t="s">
        <v>9</v>
      </c>
      <c r="F6" t="s">
        <v>10</v>
      </c>
      <c r="G6" t="s">
        <v>11</v>
      </c>
      <c r="V6" s="9"/>
      <c r="W6" s="9"/>
      <c r="X6" s="9"/>
      <c r="Y6" s="11" t="s">
        <v>5</v>
      </c>
      <c r="Z6" s="11" t="s">
        <v>15</v>
      </c>
      <c r="AA6" s="11" t="s">
        <v>16</v>
      </c>
      <c r="AB6" s="11" t="s">
        <v>17</v>
      </c>
      <c r="AC6" s="11" t="s">
        <v>18</v>
      </c>
      <c r="AD6" s="11"/>
      <c r="AE6" s="11"/>
      <c r="AF6" s="11"/>
      <c r="AH6" s="11"/>
      <c r="AI6" s="11"/>
      <c r="AX6" s="9"/>
    </row>
    <row r="7" spans="1:51" x14ac:dyDescent="0.35">
      <c r="A7" t="s">
        <v>19</v>
      </c>
      <c r="B7" s="84">
        <v>-5.3408482180697806E-3</v>
      </c>
      <c r="C7" s="14"/>
      <c r="D7" s="14"/>
      <c r="E7" s="14"/>
      <c r="F7" s="14"/>
      <c r="G7" s="14"/>
      <c r="H7" s="84">
        <f>MAX(B7:G7)</f>
        <v>-5.3408482180697806E-3</v>
      </c>
      <c r="V7" s="9"/>
      <c r="W7" s="9"/>
      <c r="X7" s="9"/>
      <c r="Y7" s="11" t="s">
        <v>19</v>
      </c>
      <c r="Z7" s="86">
        <v>-5.3408482180697806E-3</v>
      </c>
      <c r="AA7" s="86">
        <v>-5.3408482180697806E-3</v>
      </c>
      <c r="AB7" s="16"/>
      <c r="AC7" s="16"/>
      <c r="AD7" s="11"/>
      <c r="AE7" s="11"/>
      <c r="AF7" s="11"/>
      <c r="AG7" s="84">
        <f>MAX(Z7:AF7)</f>
        <v>-5.3408482180697806E-3</v>
      </c>
      <c r="AH7" s="11"/>
      <c r="AI7" s="11"/>
      <c r="AX7" s="9"/>
    </row>
    <row r="8" spans="1:51" s="17" customFormat="1" ht="15.5" x14ac:dyDescent="0.35">
      <c r="A8" s="17" t="s">
        <v>20</v>
      </c>
      <c r="B8" s="18">
        <v>2.852465968845915E-5</v>
      </c>
      <c r="C8" s="18"/>
      <c r="D8" s="18"/>
      <c r="E8" s="18"/>
      <c r="F8" s="18"/>
      <c r="G8" s="18"/>
      <c r="H8" s="93"/>
      <c r="J8"/>
      <c r="K8"/>
      <c r="L8"/>
      <c r="M8"/>
      <c r="N8"/>
      <c r="O8"/>
      <c r="P8"/>
      <c r="Q8"/>
      <c r="R8"/>
      <c r="S8"/>
      <c r="T8"/>
      <c r="U8"/>
      <c r="V8" s="21"/>
      <c r="W8" s="21"/>
      <c r="X8" s="21"/>
      <c r="Y8" s="22" t="s">
        <v>20</v>
      </c>
      <c r="Z8" s="23">
        <v>2.852465968845915E-5</v>
      </c>
      <c r="AA8" s="23">
        <v>2.852465968845915E-5</v>
      </c>
      <c r="AB8" s="23"/>
      <c r="AC8" s="23"/>
      <c r="AD8" s="22"/>
      <c r="AE8" s="22"/>
      <c r="AF8" s="22"/>
      <c r="AH8" s="42">
        <f>AVERAGE(Z9:AF9)</f>
        <v>2.8524659688459152E-3</v>
      </c>
      <c r="AI8" s="22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 s="21"/>
    </row>
    <row r="9" spans="1:51" s="25" customFormat="1" ht="15.5" x14ac:dyDescent="0.35">
      <c r="A9" s="24" t="s">
        <v>21</v>
      </c>
      <c r="B9" s="24">
        <v>2.8524659688459152E-3</v>
      </c>
      <c r="C9" s="24"/>
      <c r="D9" s="24"/>
      <c r="E9" s="24"/>
      <c r="F9" s="24"/>
      <c r="G9" s="24"/>
      <c r="H9" s="67">
        <f>MAX(B9:G9)</f>
        <v>2.8524659688459152E-3</v>
      </c>
      <c r="I9" s="29"/>
      <c r="J9"/>
      <c r="K9"/>
      <c r="L9"/>
      <c r="M9"/>
      <c r="N9"/>
      <c r="O9"/>
      <c r="P9"/>
      <c r="Q9"/>
      <c r="R9"/>
      <c r="S9"/>
      <c r="T9"/>
      <c r="U9"/>
      <c r="V9" s="26"/>
      <c r="W9" s="26"/>
      <c r="X9" s="26"/>
      <c r="Z9" s="24">
        <v>2.8524659688459152E-3</v>
      </c>
      <c r="AA9" s="24">
        <v>2.8524659688459152E-3</v>
      </c>
      <c r="AB9" s="24"/>
      <c r="AC9" s="24"/>
      <c r="AD9" s="28"/>
      <c r="AE9" s="29"/>
      <c r="AF9" s="29"/>
      <c r="AG9" s="88">
        <f>MAX(Z9:AF9)</f>
        <v>2.8524659688459152E-3</v>
      </c>
      <c r="AH9" s="29">
        <f>STDEV(Z9:AF9)</f>
        <v>0</v>
      </c>
      <c r="AI9" s="2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 s="26"/>
    </row>
    <row r="10" spans="1:51" x14ac:dyDescent="0.35">
      <c r="A10" t="s">
        <v>111</v>
      </c>
      <c r="B10" s="14">
        <v>0.94898657794923991</v>
      </c>
      <c r="G10" s="9"/>
      <c r="H10" s="85">
        <f>HLOOKUP(H9,B9:G10,2)</f>
        <v>0.94898657794923991</v>
      </c>
      <c r="I10" s="9"/>
      <c r="T10" s="14"/>
      <c r="U10" s="14"/>
      <c r="V10" s="15"/>
      <c r="W10" s="15"/>
      <c r="X10" s="15"/>
      <c r="Y10" t="s">
        <v>111</v>
      </c>
      <c r="Z10" s="14">
        <v>0.94898657794923991</v>
      </c>
      <c r="AA10" s="14">
        <v>0.95645900939628015</v>
      </c>
      <c r="AB10" s="11"/>
      <c r="AC10" s="11"/>
      <c r="AD10" s="31"/>
      <c r="AE10" s="16"/>
      <c r="AF10" s="16"/>
      <c r="AG10" s="14">
        <f>HLOOKUP(AG9,Z9:AF10,2)</f>
        <v>0.95645900939628015</v>
      </c>
      <c r="AH10" s="56">
        <f>AH9*100/AH8/100</f>
        <v>0</v>
      </c>
      <c r="AI10" s="31"/>
      <c r="AX10" s="15"/>
      <c r="AY10" s="15"/>
    </row>
    <row r="11" spans="1:51" x14ac:dyDescent="0.35">
      <c r="G11" s="9"/>
      <c r="I11" s="9"/>
      <c r="U11" s="14"/>
      <c r="V11" s="15"/>
      <c r="W11" s="15"/>
      <c r="X11" s="15"/>
      <c r="Z11" s="11"/>
      <c r="AA11" s="11"/>
      <c r="AB11" s="11"/>
      <c r="AC11" s="11"/>
      <c r="AD11" s="31"/>
      <c r="AE11" s="16"/>
      <c r="AF11" s="16"/>
      <c r="AH11" s="11"/>
      <c r="AI11" s="31"/>
      <c r="AX11" s="15"/>
      <c r="AY11" s="15"/>
    </row>
    <row r="12" spans="1:51" s="2" customFormat="1" ht="26" x14ac:dyDescent="0.6">
      <c r="A12" s="2" t="s">
        <v>22</v>
      </c>
      <c r="J12"/>
      <c r="K12"/>
      <c r="L12"/>
      <c r="M12"/>
      <c r="N12"/>
      <c r="O12"/>
      <c r="P12"/>
      <c r="Q12"/>
      <c r="R12"/>
      <c r="S12"/>
      <c r="T12"/>
      <c r="U12"/>
      <c r="V12" s="4"/>
      <c r="W12" s="4"/>
      <c r="X12" s="4"/>
      <c r="Y12" s="6" t="s">
        <v>24</v>
      </c>
      <c r="Z12" s="6"/>
      <c r="AA12" s="6"/>
      <c r="AB12" s="6"/>
      <c r="AC12" s="6"/>
      <c r="AD12" s="4"/>
      <c r="AE12" s="4"/>
      <c r="AF12" s="4"/>
      <c r="AH12" s="6"/>
      <c r="AI12" s="6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 s="4"/>
    </row>
    <row r="13" spans="1:51" x14ac:dyDescent="0.35">
      <c r="A13" t="s">
        <v>26</v>
      </c>
      <c r="V13" s="9"/>
      <c r="W13" s="9"/>
      <c r="X13" s="9"/>
      <c r="Y13" s="11" t="s">
        <v>26</v>
      </c>
      <c r="Z13" s="11"/>
      <c r="AA13" s="11"/>
      <c r="AB13" s="11"/>
      <c r="AC13" s="11"/>
      <c r="AD13" s="9"/>
      <c r="AE13" s="9"/>
      <c r="AF13" s="9"/>
      <c r="AH13" s="16"/>
      <c r="AI13" s="11"/>
      <c r="AX13" s="9"/>
    </row>
    <row r="14" spans="1:51" x14ac:dyDescent="0.35">
      <c r="B14" t="s">
        <v>6</v>
      </c>
      <c r="C14" t="s">
        <v>7</v>
      </c>
      <c r="D14" t="s">
        <v>8</v>
      </c>
      <c r="E14" t="s">
        <v>9</v>
      </c>
      <c r="F14" t="s">
        <v>35</v>
      </c>
      <c r="G14" t="s">
        <v>11</v>
      </c>
      <c r="V14" s="9"/>
      <c r="W14" s="9"/>
      <c r="X14" s="9"/>
      <c r="Y14" s="11"/>
      <c r="Z14" s="11" t="s">
        <v>15</v>
      </c>
      <c r="AA14" s="11" t="s">
        <v>16</v>
      </c>
      <c r="AB14" s="11" t="s">
        <v>17</v>
      </c>
      <c r="AC14" s="11" t="s">
        <v>18</v>
      </c>
      <c r="AD14" s="9"/>
      <c r="AE14" s="9"/>
      <c r="AF14" s="9"/>
      <c r="AH14" s="16"/>
      <c r="AI14" s="11"/>
      <c r="AX14" s="9"/>
    </row>
    <row r="15" spans="1:51" x14ac:dyDescent="0.35">
      <c r="A15" s="30" t="s">
        <v>32</v>
      </c>
      <c r="B15">
        <v>105</v>
      </c>
      <c r="V15" s="9"/>
      <c r="W15" s="9"/>
      <c r="X15" s="9"/>
      <c r="Y15" s="31" t="s">
        <v>32</v>
      </c>
      <c r="Z15" s="11">
        <v>105</v>
      </c>
      <c r="AA15" s="11">
        <v>105</v>
      </c>
      <c r="AB15" s="11"/>
      <c r="AC15" s="11"/>
      <c r="AD15" s="9"/>
      <c r="AE15" s="9"/>
      <c r="AF15" s="9"/>
      <c r="AH15" s="11"/>
      <c r="AI15" s="11"/>
      <c r="AX15" s="9"/>
    </row>
    <row r="16" spans="1:51" ht="15.5" x14ac:dyDescent="0.35">
      <c r="A16" s="30" t="s">
        <v>33</v>
      </c>
      <c r="B16">
        <v>44</v>
      </c>
      <c r="V16" s="9"/>
      <c r="W16" s="9"/>
      <c r="X16" s="9"/>
      <c r="Y16" s="31" t="s">
        <v>33</v>
      </c>
      <c r="Z16" s="11">
        <v>44</v>
      </c>
      <c r="AA16" s="11">
        <v>44</v>
      </c>
      <c r="AB16" s="11"/>
      <c r="AC16" s="11"/>
      <c r="AD16" s="9"/>
      <c r="AE16" s="9"/>
      <c r="AF16" s="9"/>
      <c r="AH16" s="42">
        <f>AVERAGE(Z17:AF17)</f>
        <v>41.904761904761905</v>
      </c>
      <c r="AI16" s="11"/>
      <c r="AX16" s="9"/>
    </row>
    <row r="17" spans="1:51" s="24" customFormat="1" ht="15.5" x14ac:dyDescent="0.35">
      <c r="A17" s="34" t="s">
        <v>34</v>
      </c>
      <c r="B17" s="24">
        <v>41.904761904761905</v>
      </c>
      <c r="H17" s="25">
        <f>MAX(B17:G17)</f>
        <v>41.904761904761905</v>
      </c>
      <c r="J17"/>
      <c r="K17"/>
      <c r="L17"/>
      <c r="M17"/>
      <c r="N17"/>
      <c r="O17"/>
      <c r="P17"/>
      <c r="Q17"/>
      <c r="R17"/>
      <c r="S17"/>
      <c r="T17"/>
      <c r="U17"/>
      <c r="Y17" s="34" t="s">
        <v>34</v>
      </c>
      <c r="Z17" s="24">
        <v>41.904761904761905</v>
      </c>
      <c r="AA17" s="24">
        <v>41.904761904761905</v>
      </c>
      <c r="AG17" s="25">
        <f>MAX(Z17:AF17)</f>
        <v>41.904761904761905</v>
      </c>
      <c r="AH17" s="29">
        <f>STDEV(Z17:AF17)</f>
        <v>0</v>
      </c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</row>
    <row r="18" spans="1:51" x14ac:dyDescent="0.35">
      <c r="A18" t="s">
        <v>119</v>
      </c>
      <c r="B18" s="52" t="str">
        <f>IF(B17&lt;(50+(1.654*50)/SQRT(B15)),"n.s.","")</f>
        <v>n.s.</v>
      </c>
      <c r="C18" s="52"/>
      <c r="D18" s="52"/>
      <c r="E18" s="52"/>
      <c r="F18" s="52"/>
      <c r="G18" s="52"/>
      <c r="H18" s="14" t="str">
        <f>HLOOKUP(H17,B17:G18,2)</f>
        <v>n.s.</v>
      </c>
      <c r="V18" s="9"/>
      <c r="W18" s="9"/>
      <c r="X18" s="9"/>
      <c r="Y18" t="s">
        <v>118</v>
      </c>
      <c r="Z18" s="52" t="str">
        <f>IF(Z17&lt;(50+(1.654*50)/SQRT(Z15)),"n.s.","")</f>
        <v>n.s.</v>
      </c>
      <c r="AA18" s="52" t="str">
        <f>IF(AA17&lt;(50+(1.654*50)/SQRT(AA15)),"n.s.","")</f>
        <v>n.s.</v>
      </c>
      <c r="AB18" s="11"/>
      <c r="AC18" s="11"/>
      <c r="AD18" s="11"/>
      <c r="AE18" s="11"/>
      <c r="AF18" s="11"/>
      <c r="AG18" s="14" t="str">
        <f>HLOOKUP(AG17,Z17:AF18,2)</f>
        <v>n.s.</v>
      </c>
      <c r="AH18" s="56">
        <f>AH17*100/AH16/100</f>
        <v>0</v>
      </c>
      <c r="AI18" s="11"/>
      <c r="AW18" s="9"/>
      <c r="AX18" s="9"/>
    </row>
    <row r="20" spans="1:51" x14ac:dyDescent="0.35">
      <c r="A20" t="s">
        <v>38</v>
      </c>
    </row>
    <row r="21" spans="1:51" s="2" customFormat="1" ht="26" x14ac:dyDescent="0.6">
      <c r="A21" s="1" t="s">
        <v>0</v>
      </c>
      <c r="B21" s="1"/>
      <c r="C21" s="1"/>
      <c r="D21" s="1"/>
      <c r="E21" s="1"/>
      <c r="F21" s="1"/>
      <c r="G21" s="1"/>
      <c r="J21"/>
      <c r="K21"/>
      <c r="L21"/>
      <c r="M21"/>
      <c r="N21"/>
      <c r="O21"/>
      <c r="P21"/>
      <c r="Q21"/>
      <c r="R21"/>
      <c r="S21"/>
      <c r="T21"/>
      <c r="U21"/>
      <c r="V21" s="4"/>
      <c r="W21" s="4"/>
      <c r="X21" s="4"/>
      <c r="Y21" s="5" t="s">
        <v>2</v>
      </c>
      <c r="Z21" s="1"/>
      <c r="AA21" s="1"/>
      <c r="AB21" s="5"/>
      <c r="AC21" s="5"/>
      <c r="AD21" s="5"/>
      <c r="AE21" s="5"/>
      <c r="AF21" s="5"/>
      <c r="AH21" s="6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 s="4"/>
    </row>
    <row r="22" spans="1:51" x14ac:dyDescent="0.35">
      <c r="A22" t="s">
        <v>115</v>
      </c>
      <c r="G22" s="9"/>
      <c r="V22" s="9"/>
      <c r="W22" s="9"/>
      <c r="X22" s="9"/>
      <c r="AB22" s="11"/>
      <c r="AC22" s="11"/>
      <c r="AD22" s="11"/>
      <c r="AE22" s="11"/>
      <c r="AF22" s="11"/>
      <c r="AH22" s="11"/>
      <c r="AI22" s="11"/>
      <c r="AX22" s="9"/>
    </row>
    <row r="23" spans="1:51" x14ac:dyDescent="0.35">
      <c r="A23" t="s">
        <v>5</v>
      </c>
      <c r="B23" t="s">
        <v>6</v>
      </c>
      <c r="C23" t="s">
        <v>7</v>
      </c>
      <c r="D23" t="s">
        <v>8</v>
      </c>
      <c r="E23" t="s">
        <v>9</v>
      </c>
      <c r="F23" t="s">
        <v>10</v>
      </c>
      <c r="G23" t="s">
        <v>11</v>
      </c>
      <c r="V23" s="9"/>
      <c r="W23" s="9"/>
      <c r="X23" s="9"/>
      <c r="Y23" s="11" t="s">
        <v>5</v>
      </c>
      <c r="Z23" s="11" t="s">
        <v>15</v>
      </c>
      <c r="AA23" s="11" t="s">
        <v>16</v>
      </c>
      <c r="AB23" s="11" t="s">
        <v>17</v>
      </c>
      <c r="AC23" s="11" t="s">
        <v>18</v>
      </c>
      <c r="AD23" s="11"/>
      <c r="AE23" s="11"/>
      <c r="AF23" s="11"/>
      <c r="AH23" s="11"/>
      <c r="AI23" s="11"/>
      <c r="AX23" s="9"/>
    </row>
    <row r="24" spans="1:51" x14ac:dyDescent="0.35">
      <c r="A24" t="s">
        <v>19</v>
      </c>
      <c r="B24" s="14">
        <v>0.19332151191268243</v>
      </c>
      <c r="C24" s="84">
        <v>-0.40671373907112779</v>
      </c>
      <c r="D24" s="14"/>
      <c r="E24" s="14">
        <v>0.10109258379425466</v>
      </c>
      <c r="F24" s="14"/>
      <c r="G24" s="14"/>
      <c r="H24" s="84">
        <f>MIN(B24:G24)</f>
        <v>-0.40671373907112779</v>
      </c>
      <c r="V24" s="9"/>
      <c r="W24" s="9"/>
      <c r="X24" s="9"/>
      <c r="Y24" s="11" t="s">
        <v>19</v>
      </c>
      <c r="Z24" s="86">
        <v>-0.1503077975235815</v>
      </c>
      <c r="AA24" s="86">
        <v>0.2206794851307026</v>
      </c>
      <c r="AB24" s="86">
        <v>-0.30336661838069962</v>
      </c>
      <c r="AC24" s="16"/>
      <c r="AD24" s="11"/>
      <c r="AE24" s="11"/>
      <c r="AF24" s="11"/>
      <c r="AG24" s="84">
        <f>MIN(Z24:AF24)</f>
        <v>-0.30336661838069962</v>
      </c>
      <c r="AH24" s="11"/>
      <c r="AI24" s="11"/>
      <c r="AX24" s="9"/>
    </row>
    <row r="25" spans="1:51" s="17" customFormat="1" ht="15.5" x14ac:dyDescent="0.35">
      <c r="A25" s="17" t="s">
        <v>20</v>
      </c>
      <c r="B25" s="18">
        <v>3.7373206968205418E-2</v>
      </c>
      <c r="C25" s="18">
        <v>0.16541606554921742</v>
      </c>
      <c r="D25" s="18"/>
      <c r="E25" s="18">
        <v>1.0219710498198401E-2</v>
      </c>
      <c r="F25" s="18"/>
      <c r="G25" s="18"/>
      <c r="I25" s="24">
        <f>AVERAGE(B26:G26)</f>
        <v>7.1002994338540413</v>
      </c>
      <c r="J25"/>
      <c r="K25"/>
      <c r="L25"/>
      <c r="M25"/>
      <c r="N25"/>
      <c r="O25"/>
      <c r="P25"/>
      <c r="Q25"/>
      <c r="R25"/>
      <c r="S25"/>
      <c r="T25"/>
      <c r="U25"/>
      <c r="V25" s="21"/>
      <c r="W25" s="21"/>
      <c r="X25" s="21"/>
      <c r="Y25" s="22" t="s">
        <v>20</v>
      </c>
      <c r="Z25" s="23">
        <v>2.2592433996389973E-2</v>
      </c>
      <c r="AA25" s="23">
        <v>4.8699435157551992E-2</v>
      </c>
      <c r="AB25" s="23">
        <v>9.2031305147741035E-2</v>
      </c>
      <c r="AC25" s="23"/>
      <c r="AD25" s="22"/>
      <c r="AE25" s="22"/>
      <c r="AF25" s="22"/>
      <c r="AG25" s="93"/>
      <c r="AH25" s="42">
        <f>AVERAGE(Z26:AF26)</f>
        <v>5.4441058100561008</v>
      </c>
      <c r="AI25" s="22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 s="21"/>
    </row>
    <row r="26" spans="1:51" s="25" customFormat="1" ht="15.5" x14ac:dyDescent="0.35">
      <c r="A26" s="24" t="s">
        <v>21</v>
      </c>
      <c r="B26" s="24">
        <v>3.7373206968205417</v>
      </c>
      <c r="C26" s="24">
        <v>16.541606554921742</v>
      </c>
      <c r="D26" s="24"/>
      <c r="E26" s="24">
        <v>1.02197104981984</v>
      </c>
      <c r="F26" s="24"/>
      <c r="G26" s="24"/>
      <c r="H26" s="88">
        <f>MAX(B26:G26)</f>
        <v>16.541606554921742</v>
      </c>
      <c r="I26" s="29">
        <f>STDEV(B26:G26)</f>
        <v>8.2883647990486917</v>
      </c>
      <c r="J26"/>
      <c r="K26"/>
      <c r="L26"/>
      <c r="M26"/>
      <c r="N26"/>
      <c r="O26"/>
      <c r="P26"/>
      <c r="Q26"/>
      <c r="R26"/>
      <c r="S26"/>
      <c r="T26"/>
      <c r="U26"/>
      <c r="V26" s="26"/>
      <c r="W26" s="26"/>
      <c r="X26" s="26"/>
      <c r="Y26" s="25" t="s">
        <v>21</v>
      </c>
      <c r="Z26" s="24">
        <v>2.2592433996389971</v>
      </c>
      <c r="AA26" s="24">
        <v>4.8699435157551996</v>
      </c>
      <c r="AB26" s="24">
        <v>9.203130514774104</v>
      </c>
      <c r="AC26" s="24"/>
      <c r="AD26" s="28"/>
      <c r="AE26" s="29"/>
      <c r="AF26" s="29"/>
      <c r="AG26" s="88">
        <f>MAX(Z26:AF26)</f>
        <v>9.203130514774104</v>
      </c>
      <c r="AH26" s="29">
        <f>STDEV(Z26:AF26)</f>
        <v>3.5073692166754395</v>
      </c>
      <c r="AI26" s="29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 s="26"/>
    </row>
    <row r="27" spans="1:51" s="14" customFormat="1" x14ac:dyDescent="0.35">
      <c r="A27" s="14" t="s">
        <v>111</v>
      </c>
      <c r="B27" s="14">
        <v>8.5768313861759982E-2</v>
      </c>
      <c r="C27" s="14">
        <v>2.9352533672033103E-4</v>
      </c>
      <c r="E27" s="14">
        <v>0.38813933030398828</v>
      </c>
      <c r="G27" s="15"/>
      <c r="H27" s="14">
        <f>HLOOKUP(H26,B26:G27,2)</f>
        <v>0.38813933030398828</v>
      </c>
      <c r="I27" s="56">
        <f>I26*100/I25/100</f>
        <v>1.1673260932531924</v>
      </c>
      <c r="J27"/>
      <c r="K27"/>
      <c r="L27"/>
      <c r="M27"/>
      <c r="N27"/>
      <c r="O27"/>
      <c r="P27"/>
      <c r="V27" s="15"/>
      <c r="W27" s="15"/>
      <c r="X27" s="15"/>
      <c r="Y27" s="14" t="s">
        <v>111</v>
      </c>
      <c r="Z27" s="16">
        <v>0.18325169387289317</v>
      </c>
      <c r="AA27" s="16">
        <v>5.743363718762152E-4</v>
      </c>
      <c r="AB27" s="16">
        <v>1.5978271525648642E-6</v>
      </c>
      <c r="AC27" s="16"/>
      <c r="AD27" s="43"/>
      <c r="AE27" s="16"/>
      <c r="AF27" s="16"/>
      <c r="AG27" s="14">
        <f>HLOOKUP(AG26,AA26:AF27,2)</f>
        <v>1.5978271525648642E-6</v>
      </c>
      <c r="AH27" s="56">
        <f>AH26*100/AH25/100</f>
        <v>0.64425074365689028</v>
      </c>
      <c r="AI27" s="43"/>
      <c r="AX27" s="15"/>
      <c r="AY27" s="15"/>
    </row>
    <row r="28" spans="1:51" x14ac:dyDescent="0.35">
      <c r="G28" s="9"/>
      <c r="I28" s="9"/>
      <c r="V28" s="15"/>
      <c r="W28" s="15"/>
      <c r="X28" s="15"/>
      <c r="Z28" s="11"/>
      <c r="AA28" s="11"/>
      <c r="AB28" s="11"/>
      <c r="AC28" s="11"/>
      <c r="AD28" s="31"/>
      <c r="AE28" s="16"/>
      <c r="AF28" s="16"/>
      <c r="AH28" s="11"/>
      <c r="AI28" s="31"/>
      <c r="AX28" s="15"/>
      <c r="AY28" s="15"/>
    </row>
    <row r="29" spans="1:51" s="2" customFormat="1" ht="26" x14ac:dyDescent="0.6">
      <c r="A29" s="2" t="s">
        <v>22</v>
      </c>
      <c r="J29"/>
      <c r="K29"/>
      <c r="L29"/>
      <c r="M29"/>
      <c r="N29"/>
      <c r="O29"/>
      <c r="P29"/>
      <c r="Q29"/>
      <c r="R29"/>
      <c r="S29"/>
      <c r="T29"/>
      <c r="U29"/>
      <c r="V29" s="4"/>
      <c r="W29" s="4"/>
      <c r="X29" s="4"/>
      <c r="Y29" s="6" t="s">
        <v>24</v>
      </c>
      <c r="Z29" s="6"/>
      <c r="AA29" s="6"/>
      <c r="AB29" s="6"/>
      <c r="AC29" s="6"/>
      <c r="AD29" s="4"/>
      <c r="AE29" s="4"/>
      <c r="AF29" s="4"/>
      <c r="AH29" s="6"/>
      <c r="AI29" s="6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 s="4"/>
    </row>
    <row r="30" spans="1:51" x14ac:dyDescent="0.35">
      <c r="A30" t="s">
        <v>26</v>
      </c>
      <c r="V30" s="9"/>
      <c r="W30" s="9"/>
      <c r="X30" s="9"/>
      <c r="Y30" s="11" t="s">
        <v>26</v>
      </c>
      <c r="Z30" s="11"/>
      <c r="AA30" s="11"/>
      <c r="AB30" s="11"/>
      <c r="AC30" s="11"/>
      <c r="AD30" s="9"/>
      <c r="AE30" s="9"/>
      <c r="AF30" s="9"/>
      <c r="AH30" s="16"/>
      <c r="AI30" s="11"/>
      <c r="AX30" s="9"/>
    </row>
    <row r="31" spans="1:51" x14ac:dyDescent="0.35">
      <c r="B31" t="s">
        <v>6</v>
      </c>
      <c r="C31" t="s">
        <v>7</v>
      </c>
      <c r="D31" t="s">
        <v>8</v>
      </c>
      <c r="E31" t="s">
        <v>9</v>
      </c>
      <c r="F31" t="s">
        <v>35</v>
      </c>
      <c r="G31" t="s">
        <v>11</v>
      </c>
      <c r="V31" s="9"/>
      <c r="W31" s="9"/>
      <c r="X31" s="9"/>
      <c r="Y31" s="11"/>
      <c r="Z31" s="11" t="s">
        <v>15</v>
      </c>
      <c r="AA31" s="11" t="s">
        <v>16</v>
      </c>
      <c r="AB31" s="11" t="s">
        <v>17</v>
      </c>
      <c r="AC31" s="11" t="s">
        <v>18</v>
      </c>
      <c r="AD31" s="9"/>
      <c r="AE31" s="9"/>
      <c r="AF31" s="9"/>
      <c r="AH31" s="16"/>
      <c r="AI31" s="11"/>
      <c r="AX31" s="9"/>
    </row>
    <row r="32" spans="1:51" x14ac:dyDescent="0.35">
      <c r="A32" s="30" t="s">
        <v>32</v>
      </c>
      <c r="B32">
        <v>78</v>
      </c>
      <c r="C32">
        <v>74</v>
      </c>
      <c r="E32">
        <v>74</v>
      </c>
      <c r="V32" s="9"/>
      <c r="W32" s="9"/>
      <c r="X32" s="9"/>
      <c r="Y32" s="31" t="s">
        <v>32</v>
      </c>
      <c r="Z32" s="11">
        <v>78</v>
      </c>
      <c r="AA32" s="11">
        <v>78</v>
      </c>
      <c r="AB32" s="11">
        <v>74</v>
      </c>
      <c r="AC32" s="11"/>
      <c r="AD32" s="9"/>
      <c r="AE32" s="9"/>
      <c r="AF32" s="9"/>
      <c r="AH32" s="11"/>
      <c r="AI32" s="11"/>
      <c r="AX32" s="9"/>
    </row>
    <row r="33" spans="1:51" ht="15.5" x14ac:dyDescent="0.35">
      <c r="A33" s="30" t="s">
        <v>33</v>
      </c>
      <c r="B33">
        <v>43</v>
      </c>
      <c r="C33">
        <v>33</v>
      </c>
      <c r="E33">
        <v>39</v>
      </c>
      <c r="I33" s="24">
        <f>AVERAGE(B34:G34)</f>
        <v>50.80850080850081</v>
      </c>
      <c r="V33" s="9"/>
      <c r="W33" s="9"/>
      <c r="X33" s="9"/>
      <c r="Y33" s="31" t="s">
        <v>33</v>
      </c>
      <c r="Z33" s="11">
        <v>38</v>
      </c>
      <c r="AA33" s="11">
        <v>39</v>
      </c>
      <c r="AB33" s="11">
        <v>37</v>
      </c>
      <c r="AC33" s="11"/>
      <c r="AD33" s="9"/>
      <c r="AE33" s="9"/>
      <c r="AF33" s="9"/>
      <c r="AH33" s="42">
        <f>AVERAGE(Z34:AF34)</f>
        <v>49.572649572649574</v>
      </c>
      <c r="AI33" s="11"/>
      <c r="AX33" s="9"/>
    </row>
    <row r="34" spans="1:51" s="24" customFormat="1" ht="15.5" x14ac:dyDescent="0.35">
      <c r="A34" s="34" t="s">
        <v>34</v>
      </c>
      <c r="B34" s="24">
        <v>55.128205128205131</v>
      </c>
      <c r="C34" s="24">
        <v>44.594594594594597</v>
      </c>
      <c r="E34" s="24">
        <v>52.702702702702702</v>
      </c>
      <c r="H34" s="25">
        <f>MAX(B34:G34)</f>
        <v>55.128205128205131</v>
      </c>
      <c r="I34" s="29">
        <f>STDEV(B34:G34)</f>
        <v>5.5163609681062598</v>
      </c>
      <c r="J34"/>
      <c r="K34"/>
      <c r="L34"/>
      <c r="M34"/>
      <c r="N34"/>
      <c r="O34"/>
      <c r="P34"/>
      <c r="Q34"/>
      <c r="R34"/>
      <c r="S34"/>
      <c r="T34"/>
      <c r="U34"/>
      <c r="Y34" s="34" t="s">
        <v>34</v>
      </c>
      <c r="Z34" s="24">
        <v>48.717948717948715</v>
      </c>
      <c r="AA34" s="24">
        <v>50</v>
      </c>
      <c r="AB34" s="24">
        <v>50</v>
      </c>
      <c r="AG34" s="25">
        <f>MAX(Z34:AF34)</f>
        <v>50</v>
      </c>
      <c r="AH34" s="29">
        <f>STDEV(Z34:AF34)</f>
        <v>0.74019265280721402</v>
      </c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</row>
    <row r="35" spans="1:51" x14ac:dyDescent="0.35">
      <c r="A35" t="s">
        <v>119</v>
      </c>
      <c r="B35" s="52" t="str">
        <f>IF(B34&lt;(50+(1.654*50)/SQRT(B32)),"n.s.","")</f>
        <v>n.s.</v>
      </c>
      <c r="C35" s="52" t="str">
        <f>IF(C34&lt;(50+(1.654*50)/SQRT(C32)),"n.s.","")</f>
        <v>n.s.</v>
      </c>
      <c r="D35" s="52"/>
      <c r="E35" s="52" t="str">
        <f>IF(E34&lt;(50+(1.654*50)/SQRT(E32)),"n.s.","")</f>
        <v>n.s.</v>
      </c>
      <c r="H35" s="14" t="str">
        <f>HLOOKUP(H34,B34:G35,2)</f>
        <v>n.s.</v>
      </c>
      <c r="I35" s="56">
        <f>I34*100/I33/100</f>
        <v>0.10857161459846328</v>
      </c>
      <c r="Y35" t="s">
        <v>118</v>
      </c>
      <c r="Z35" s="52" t="str">
        <f>IF(Z34&lt;(50+(1.654*50)/SQRT(Z32)),"n.s.","")</f>
        <v>n.s.</v>
      </c>
      <c r="AA35" s="52" t="str">
        <f>IF(AA34&lt;(50+(1.654*50)/SQRT(AA32)),"n.s.","")</f>
        <v>n.s.</v>
      </c>
      <c r="AB35" s="52" t="str">
        <f>IF(AB34&lt;(50+(1.654*50)/SQRT(AB32)),"n.s.","")</f>
        <v>n.s.</v>
      </c>
      <c r="AG35" s="14" t="str">
        <f>HLOOKUP(AG34,Z34:AF35,2)</f>
        <v>n.s.</v>
      </c>
      <c r="AH35" s="56">
        <f>AH34*100/AH33/100</f>
        <v>1.4931472479042075E-2</v>
      </c>
    </row>
    <row r="37" spans="1:51" x14ac:dyDescent="0.35">
      <c r="A37" t="s">
        <v>39</v>
      </c>
    </row>
    <row r="38" spans="1:51" s="2" customFormat="1" ht="26" x14ac:dyDescent="0.6">
      <c r="A38" s="1" t="s">
        <v>0</v>
      </c>
      <c r="B38" s="1"/>
      <c r="C38" s="1"/>
      <c r="D38" s="1"/>
      <c r="E38" s="1"/>
      <c r="F38" s="1"/>
      <c r="G38" s="1"/>
      <c r="J38"/>
      <c r="K38"/>
      <c r="L38"/>
      <c r="M38"/>
      <c r="N38"/>
      <c r="O38"/>
      <c r="P38"/>
      <c r="Q38"/>
      <c r="R38"/>
      <c r="S38"/>
      <c r="T38"/>
      <c r="U38"/>
      <c r="V38" s="4"/>
      <c r="W38" s="4"/>
      <c r="X38" s="4"/>
      <c r="Y38" s="5" t="s">
        <v>2</v>
      </c>
      <c r="Z38" s="1"/>
      <c r="AA38" s="1"/>
      <c r="AB38" s="5"/>
      <c r="AC38" s="5"/>
      <c r="AD38" s="5"/>
      <c r="AE38" s="5"/>
      <c r="AF38" s="5"/>
      <c r="AH38" s="6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 s="4"/>
    </row>
    <row r="39" spans="1:51" x14ac:dyDescent="0.35">
      <c r="G39" s="9"/>
      <c r="V39" s="9"/>
      <c r="W39" s="9"/>
      <c r="X39" s="9"/>
      <c r="AB39" s="11"/>
      <c r="AC39" s="11"/>
      <c r="AD39" s="11"/>
      <c r="AE39" s="11"/>
      <c r="AF39" s="11"/>
      <c r="AH39" s="11"/>
      <c r="AI39" s="11"/>
      <c r="AX39" s="9"/>
    </row>
    <row r="40" spans="1:51" x14ac:dyDescent="0.35">
      <c r="A40" t="s">
        <v>5</v>
      </c>
      <c r="B40" t="s">
        <v>6</v>
      </c>
      <c r="C40" t="s">
        <v>7</v>
      </c>
      <c r="D40" t="s">
        <v>8</v>
      </c>
      <c r="E40" t="s">
        <v>9</v>
      </c>
      <c r="F40" t="s">
        <v>10</v>
      </c>
      <c r="G40" t="s">
        <v>11</v>
      </c>
      <c r="V40" s="9"/>
      <c r="W40" s="9"/>
      <c r="X40" s="9"/>
      <c r="Y40" s="11" t="s">
        <v>5</v>
      </c>
      <c r="Z40" s="11" t="s">
        <v>15</v>
      </c>
      <c r="AA40" s="11" t="s">
        <v>16</v>
      </c>
      <c r="AB40" s="11" t="s">
        <v>17</v>
      </c>
      <c r="AC40" s="11" t="s">
        <v>18</v>
      </c>
      <c r="AD40" s="11"/>
      <c r="AE40" s="11"/>
      <c r="AF40" s="11"/>
      <c r="AH40" s="11"/>
      <c r="AI40" s="11"/>
      <c r="AX40" s="9"/>
    </row>
    <row r="41" spans="1:51" x14ac:dyDescent="0.35">
      <c r="A41" t="s">
        <v>19</v>
      </c>
      <c r="B41" s="14">
        <v>0.23052305150932598</v>
      </c>
      <c r="C41" s="84">
        <v>-0.19876872676234647</v>
      </c>
      <c r="D41" s="14">
        <v>3.5528570374341817E-2</v>
      </c>
      <c r="E41" s="84">
        <v>-0.13284653830418358</v>
      </c>
      <c r="F41" s="84">
        <v>-0.24766650055018977</v>
      </c>
      <c r="G41" s="84">
        <v>-0.17295060598482392</v>
      </c>
      <c r="H41" s="84">
        <f>MIN(B41:G41)</f>
        <v>-0.24766650055018977</v>
      </c>
      <c r="V41" s="9"/>
      <c r="W41" s="9"/>
      <c r="X41" s="9"/>
      <c r="Y41" s="11" t="s">
        <v>19</v>
      </c>
      <c r="Z41" s="16">
        <v>4.4334938183418202E-2</v>
      </c>
      <c r="AA41" s="86">
        <v>-4.6098619458602455E-2</v>
      </c>
      <c r="AB41" s="86">
        <v>-0.13470560560845546</v>
      </c>
      <c r="AC41" s="86">
        <v>-0.29956055015045208</v>
      </c>
      <c r="AD41" s="11"/>
      <c r="AE41" s="11"/>
      <c r="AF41" s="11"/>
      <c r="AG41" s="84">
        <f>MIN(Z41:AF41)</f>
        <v>-0.29956055015045208</v>
      </c>
      <c r="AH41" s="11"/>
      <c r="AI41" s="11"/>
      <c r="AX41" s="9"/>
    </row>
    <row r="42" spans="1:51" s="17" customFormat="1" ht="15.5" x14ac:dyDescent="0.35">
      <c r="A42" s="17" t="s">
        <v>20</v>
      </c>
      <c r="B42" s="18">
        <v>5.3140877277171358E-2</v>
      </c>
      <c r="C42" s="18">
        <v>3.9509006738724352E-2</v>
      </c>
      <c r="D42" s="18">
        <v>1.2622793128445591E-3</v>
      </c>
      <c r="E42" s="18">
        <v>1.7648202739404914E-2</v>
      </c>
      <c r="F42" s="18">
        <v>6.1338695494777148E-2</v>
      </c>
      <c r="G42" s="18">
        <v>2.9911912110517812E-2</v>
      </c>
      <c r="I42" s="24">
        <f>AVERAGE(B43:G43)</f>
        <v>3.3801828945573358</v>
      </c>
      <c r="P42"/>
      <c r="Q42"/>
      <c r="R42"/>
      <c r="S42"/>
      <c r="T42"/>
      <c r="U42"/>
      <c r="V42" s="21"/>
      <c r="W42" s="21"/>
      <c r="X42" s="21"/>
      <c r="Y42" s="22" t="s">
        <v>20</v>
      </c>
      <c r="Z42" s="23">
        <v>1.9655867437275132E-3</v>
      </c>
      <c r="AA42" s="23">
        <v>2.125082715989041E-3</v>
      </c>
      <c r="AB42" s="23">
        <v>1.8145600182340748E-2</v>
      </c>
      <c r="AC42" s="23">
        <v>8.9736523206441515E-2</v>
      </c>
      <c r="AD42" s="22"/>
      <c r="AE42" s="22"/>
      <c r="AF42" s="22"/>
      <c r="AG42" s="93"/>
      <c r="AH42" s="42">
        <f>AVERAGE(Z43:AF43)</f>
        <v>2.7993198212124701</v>
      </c>
      <c r="AI42" s="2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 s="21"/>
    </row>
    <row r="43" spans="1:51" s="25" customFormat="1" ht="15.5" x14ac:dyDescent="0.35">
      <c r="A43" s="24" t="s">
        <v>21</v>
      </c>
      <c r="B43" s="24">
        <v>5.3140877277171361</v>
      </c>
      <c r="C43" s="24">
        <v>3.950900673872435</v>
      </c>
      <c r="D43" s="24">
        <v>0.12622793128445592</v>
      </c>
      <c r="E43" s="24">
        <v>1.7648202739404915</v>
      </c>
      <c r="F43" s="24">
        <v>6.1338695494777147</v>
      </c>
      <c r="G43" s="24">
        <v>2.9911912110517811</v>
      </c>
      <c r="H43" s="88">
        <f>MAX(B43:G43)</f>
        <v>6.1338695494777147</v>
      </c>
      <c r="I43" s="29">
        <f>STDEV(B43:G43)</f>
        <v>2.235953072394973</v>
      </c>
      <c r="J43" s="26"/>
      <c r="K43" s="26"/>
      <c r="L43" s="26"/>
      <c r="M43" s="26"/>
      <c r="N43" s="26"/>
      <c r="O43" s="26"/>
      <c r="P43"/>
      <c r="Q43"/>
      <c r="R43"/>
      <c r="S43"/>
      <c r="T43"/>
      <c r="U43"/>
      <c r="V43" s="26"/>
      <c r="W43" s="26"/>
      <c r="X43" s="26"/>
      <c r="Y43" s="25" t="s">
        <v>21</v>
      </c>
      <c r="Z43" s="24">
        <v>0.19655867437275132</v>
      </c>
      <c r="AA43" s="24">
        <v>0.21250827159890409</v>
      </c>
      <c r="AB43" s="24">
        <v>1.8145600182340749</v>
      </c>
      <c r="AC43" s="24">
        <v>8.9736523206441507</v>
      </c>
      <c r="AD43" s="28"/>
      <c r="AE43" s="29"/>
      <c r="AF43" s="29"/>
      <c r="AG43" s="88">
        <f>MAX(Z43:AF43)</f>
        <v>8.9736523206441507</v>
      </c>
      <c r="AH43" s="29">
        <f>STDEV(Z43:AF43)</f>
        <v>4.1856139837867223</v>
      </c>
      <c r="AI43" s="29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 s="26"/>
    </row>
    <row r="44" spans="1:51" s="14" customFormat="1" x14ac:dyDescent="0.35">
      <c r="A44" s="14" t="s">
        <v>111</v>
      </c>
      <c r="B44" s="14">
        <v>2.981316743171431E-3</v>
      </c>
      <c r="C44" s="14">
        <v>1.0250170159130533E-2</v>
      </c>
      <c r="D44" s="14">
        <v>0.77195209098847262</v>
      </c>
      <c r="E44" s="14">
        <v>8.7962400465987994E-2</v>
      </c>
      <c r="F44" s="14">
        <v>4.0191707438012148E-2</v>
      </c>
      <c r="G44" s="15">
        <v>0.15528064941189701</v>
      </c>
      <c r="H44" s="14">
        <f>HLOOKUP(H43,B43:G44,2)</f>
        <v>4.0191707438012148E-2</v>
      </c>
      <c r="I44" s="56">
        <f>I43*100/I42/100</f>
        <v>0.66148878393392097</v>
      </c>
      <c r="J44" s="15"/>
      <c r="K44" s="15"/>
      <c r="L44" s="15"/>
      <c r="M44" s="15"/>
      <c r="N44" s="15"/>
      <c r="O44" s="15"/>
      <c r="P44"/>
      <c r="V44" s="15"/>
      <c r="W44" s="15"/>
      <c r="X44" s="15"/>
      <c r="Y44" s="14" t="s">
        <v>111</v>
      </c>
      <c r="Z44" s="16">
        <v>0.56824585431703833</v>
      </c>
      <c r="AA44" s="16">
        <v>0.55055050641133974</v>
      </c>
      <c r="AB44" s="16">
        <v>8.2630214686958511E-2</v>
      </c>
      <c r="AC44" s="16">
        <v>7.2326651208737486E-5</v>
      </c>
      <c r="AD44" s="43"/>
      <c r="AE44" s="16"/>
      <c r="AF44" s="16"/>
      <c r="AG44" s="16">
        <v>9.3863405520113914E-5</v>
      </c>
      <c r="AH44" s="56">
        <f>AH43*100/AH42/100</f>
        <v>1.495225358699388</v>
      </c>
      <c r="AI44" s="43"/>
      <c r="AX44" s="15"/>
      <c r="AY44" s="15"/>
    </row>
    <row r="45" spans="1:51" x14ac:dyDescent="0.35">
      <c r="G45" s="9"/>
      <c r="I45" s="9"/>
      <c r="J45" s="9"/>
      <c r="K45" s="9"/>
      <c r="L45" s="9"/>
      <c r="M45" s="9"/>
      <c r="N45" s="9"/>
      <c r="O45" s="9"/>
      <c r="V45" s="15"/>
      <c r="W45" s="15"/>
      <c r="X45" s="15"/>
      <c r="Z45" s="11"/>
      <c r="AA45" s="11"/>
      <c r="AB45" s="11"/>
      <c r="AC45" s="11"/>
      <c r="AD45" s="31"/>
      <c r="AE45" s="16"/>
      <c r="AF45" s="16"/>
      <c r="AH45" s="11"/>
      <c r="AI45" s="31"/>
      <c r="AX45" s="15"/>
      <c r="AY45" s="15"/>
    </row>
    <row r="46" spans="1:51" s="2" customFormat="1" ht="26" x14ac:dyDescent="0.6">
      <c r="A46" s="2" t="s">
        <v>22</v>
      </c>
      <c r="P46"/>
      <c r="Q46"/>
      <c r="R46"/>
      <c r="S46"/>
      <c r="T46"/>
      <c r="U46"/>
      <c r="V46" s="4"/>
      <c r="W46" s="4"/>
      <c r="X46" s="4"/>
      <c r="Y46" s="6" t="s">
        <v>24</v>
      </c>
      <c r="Z46" s="6"/>
      <c r="AA46" s="6"/>
      <c r="AB46" s="6"/>
      <c r="AC46" s="6"/>
      <c r="AD46" s="4"/>
      <c r="AE46" s="4"/>
      <c r="AF46" s="4"/>
      <c r="AH46" s="6"/>
      <c r="AI46" s="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 s="4"/>
    </row>
    <row r="47" spans="1:51" x14ac:dyDescent="0.35">
      <c r="A47" t="s">
        <v>26</v>
      </c>
      <c r="V47" s="9"/>
      <c r="W47" s="9"/>
      <c r="X47" s="9"/>
      <c r="Y47" s="11" t="s">
        <v>26</v>
      </c>
      <c r="Z47" s="11"/>
      <c r="AA47" s="11"/>
      <c r="AB47" s="11"/>
      <c r="AC47" s="11"/>
      <c r="AD47" s="9"/>
      <c r="AE47" s="9"/>
      <c r="AF47" s="9"/>
      <c r="AH47" s="16"/>
      <c r="AI47" s="11"/>
      <c r="AX47" s="9"/>
    </row>
    <row r="48" spans="1:51" x14ac:dyDescent="0.35">
      <c r="B48" t="s">
        <v>6</v>
      </c>
      <c r="C48" t="s">
        <v>7</v>
      </c>
      <c r="D48" t="s">
        <v>8</v>
      </c>
      <c r="E48" t="s">
        <v>9</v>
      </c>
      <c r="F48" t="s">
        <v>35</v>
      </c>
      <c r="G48" t="s">
        <v>11</v>
      </c>
      <c r="V48" s="9"/>
      <c r="W48" s="9"/>
      <c r="X48" s="9"/>
      <c r="Y48" s="11"/>
      <c r="Z48" s="11" t="s">
        <v>15</v>
      </c>
      <c r="AA48" s="11" t="s">
        <v>16</v>
      </c>
      <c r="AB48" s="11" t="s">
        <v>17</v>
      </c>
      <c r="AC48" s="11" t="s">
        <v>18</v>
      </c>
      <c r="AD48" s="9"/>
      <c r="AE48" s="9"/>
      <c r="AF48" s="9"/>
      <c r="AH48" s="16"/>
      <c r="AI48" s="11"/>
      <c r="AX48" s="9"/>
    </row>
    <row r="49" spans="1:51" x14ac:dyDescent="0.35">
      <c r="A49" s="30" t="s">
        <v>32</v>
      </c>
      <c r="B49">
        <v>56</v>
      </c>
      <c r="C49">
        <v>55</v>
      </c>
      <c r="D49">
        <v>57</v>
      </c>
      <c r="E49">
        <v>162</v>
      </c>
      <c r="F49">
        <v>67</v>
      </c>
      <c r="G49">
        <v>66</v>
      </c>
      <c r="V49" s="9"/>
      <c r="W49" s="9"/>
      <c r="X49" s="9"/>
      <c r="Y49" s="31" t="s">
        <v>32</v>
      </c>
      <c r="Z49" s="11">
        <v>57</v>
      </c>
      <c r="AA49" s="11">
        <v>163</v>
      </c>
      <c r="AB49" s="11">
        <v>162</v>
      </c>
      <c r="AC49" s="11">
        <v>68</v>
      </c>
      <c r="AD49" s="9"/>
      <c r="AE49" s="9"/>
      <c r="AF49" s="9"/>
      <c r="AH49" s="11"/>
      <c r="AI49" s="11"/>
      <c r="AX49" s="9"/>
    </row>
    <row r="50" spans="1:51" ht="15.5" x14ac:dyDescent="0.35">
      <c r="A50" s="30" t="s">
        <v>33</v>
      </c>
      <c r="B50">
        <v>21</v>
      </c>
      <c r="C50">
        <v>28</v>
      </c>
      <c r="D50">
        <v>25</v>
      </c>
      <c r="E50">
        <v>90</v>
      </c>
      <c r="F50">
        <v>36</v>
      </c>
      <c r="G50">
        <v>30</v>
      </c>
      <c r="I50" s="24">
        <f>AVERAGE(B51:G51)</f>
        <v>47.83503072093017</v>
      </c>
      <c r="V50" s="9"/>
      <c r="W50" s="9"/>
      <c r="X50" s="9"/>
      <c r="Y50" s="31" t="s">
        <v>33</v>
      </c>
      <c r="Z50" s="11">
        <v>28</v>
      </c>
      <c r="AA50" s="11">
        <v>86</v>
      </c>
      <c r="AB50" s="11">
        <v>86</v>
      </c>
      <c r="AC50" s="11">
        <v>27</v>
      </c>
      <c r="AD50" s="9"/>
      <c r="AE50" s="9"/>
      <c r="AF50" s="9"/>
      <c r="AH50" s="42">
        <f>AVERAGE(Z51:AF51)</f>
        <v>48.668961329972618</v>
      </c>
      <c r="AI50" s="11"/>
      <c r="AX50" s="9"/>
    </row>
    <row r="51" spans="1:51" s="24" customFormat="1" ht="15.5" x14ac:dyDescent="0.35">
      <c r="A51" s="34" t="s">
        <v>34</v>
      </c>
      <c r="B51" s="24">
        <v>37.5</v>
      </c>
      <c r="C51" s="24">
        <v>50.909090909090907</v>
      </c>
      <c r="D51" s="24">
        <v>43.859649122807021</v>
      </c>
      <c r="E51" s="24">
        <v>55.555555555555557</v>
      </c>
      <c r="F51" s="24">
        <v>53.731343283582092</v>
      </c>
      <c r="G51" s="24">
        <v>45.454545454545453</v>
      </c>
      <c r="H51" s="25">
        <f>MAX(B51:G51)</f>
        <v>55.555555555555557</v>
      </c>
      <c r="I51" s="29">
        <f>STDEV(B51:G51)</f>
        <v>6.8133116845735948</v>
      </c>
      <c r="P51"/>
      <c r="Q51"/>
      <c r="R51"/>
      <c r="S51"/>
      <c r="T51"/>
      <c r="U51"/>
      <c r="Y51" s="34" t="s">
        <v>34</v>
      </c>
      <c r="Z51" s="24">
        <v>49.122807017543863</v>
      </c>
      <c r="AA51" s="24">
        <v>52.760736196319016</v>
      </c>
      <c r="AB51" s="24">
        <v>53.086419753086417</v>
      </c>
      <c r="AC51" s="24">
        <v>39.705882352941174</v>
      </c>
      <c r="AG51" s="25">
        <f>MAX(Z51:AF51)</f>
        <v>53.086419753086417</v>
      </c>
      <c r="AH51" s="29">
        <f>STDEV(Z51:AF51)</f>
        <v>6.2396399771523248</v>
      </c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</row>
    <row r="52" spans="1:51" x14ac:dyDescent="0.35">
      <c r="A52" t="s">
        <v>119</v>
      </c>
      <c r="B52" s="52" t="str">
        <f t="shared" ref="B52:G52" si="0">IF(B51&lt;(50+(1.654*50)/SQRT(B49)),"n.s.","")</f>
        <v>n.s.</v>
      </c>
      <c r="C52" s="52" t="str">
        <f t="shared" si="0"/>
        <v>n.s.</v>
      </c>
      <c r="D52" s="52" t="str">
        <f t="shared" si="0"/>
        <v>n.s.</v>
      </c>
      <c r="E52" s="52" t="str">
        <f t="shared" si="0"/>
        <v>n.s.</v>
      </c>
      <c r="F52" s="52" t="str">
        <f t="shared" si="0"/>
        <v>n.s.</v>
      </c>
      <c r="G52" s="52" t="str">
        <f t="shared" si="0"/>
        <v>n.s.</v>
      </c>
      <c r="H52" s="14" t="str">
        <f>HLOOKUP(H51,B51:G52,2)</f>
        <v>n.s.</v>
      </c>
      <c r="I52" s="56">
        <f>I51*100/I50/100</f>
        <v>0.14243351748475908</v>
      </c>
      <c r="Y52" t="s">
        <v>118</v>
      </c>
      <c r="Z52" s="52" t="str">
        <f>IF(Z51&lt;(50+(1.654*50)/SQRT(Z49)),"n.s.","")</f>
        <v>n.s.</v>
      </c>
      <c r="AA52" s="52" t="str">
        <f>IF(AA51&lt;(50+(1.654*50)/SQRT(AA49)),"n.s.","")</f>
        <v>n.s.</v>
      </c>
      <c r="AB52" s="52" t="str">
        <f>IF(AB51&lt;(50+(1.654*50)/SQRT(AB49)),"n.s.","")</f>
        <v>n.s.</v>
      </c>
      <c r="AC52" s="52" t="str">
        <f>IF(AC51&lt;(50+(1.654*50)/SQRT(AC49)),"n.s.","")</f>
        <v>n.s.</v>
      </c>
      <c r="AG52" s="14" t="str">
        <f>HLOOKUP(AG51,Z51:AF52,2)</f>
        <v>n.s.</v>
      </c>
      <c r="AH52" s="56">
        <f>AH51*100/AH50/100</f>
        <v>0.1282057353730634</v>
      </c>
    </row>
    <row r="54" spans="1:51" x14ac:dyDescent="0.35">
      <c r="A54" t="s">
        <v>40</v>
      </c>
    </row>
    <row r="55" spans="1:51" s="2" customFormat="1" ht="26" x14ac:dyDescent="0.6">
      <c r="A55" s="1" t="s">
        <v>0</v>
      </c>
      <c r="B55" s="1"/>
      <c r="C55" s="1"/>
      <c r="D55" s="1"/>
      <c r="E55" s="1"/>
      <c r="F55" s="1"/>
      <c r="G55" s="1"/>
      <c r="J55"/>
      <c r="K55"/>
      <c r="L55"/>
      <c r="M55"/>
      <c r="N55"/>
      <c r="O55"/>
      <c r="P55"/>
      <c r="Q55"/>
      <c r="R55"/>
      <c r="S55"/>
      <c r="T55"/>
      <c r="U55"/>
      <c r="V55" s="4"/>
      <c r="W55" s="4"/>
      <c r="X55" s="4"/>
      <c r="Y55" s="5" t="s">
        <v>2</v>
      </c>
      <c r="Z55" s="1"/>
      <c r="AA55" s="1"/>
      <c r="AB55" s="5"/>
      <c r="AC55" s="5"/>
      <c r="AD55" s="5"/>
      <c r="AE55" s="5"/>
      <c r="AF55" s="5"/>
      <c r="AH55" s="6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 s="4"/>
    </row>
    <row r="56" spans="1:51" x14ac:dyDescent="0.35">
      <c r="G56" s="9"/>
      <c r="V56" s="9"/>
      <c r="W56" s="9"/>
      <c r="X56" s="9"/>
      <c r="AB56" s="11"/>
      <c r="AC56" s="11"/>
      <c r="AD56" s="11"/>
      <c r="AE56" s="11"/>
      <c r="AF56" s="11"/>
      <c r="AH56" s="11"/>
      <c r="AI56" s="11"/>
      <c r="AX56" s="9"/>
    </row>
    <row r="57" spans="1:51" x14ac:dyDescent="0.35">
      <c r="A57" t="s">
        <v>5</v>
      </c>
      <c r="B57" t="s">
        <v>6</v>
      </c>
      <c r="C57" t="s">
        <v>7</v>
      </c>
      <c r="D57" t="s">
        <v>8</v>
      </c>
      <c r="E57" t="s">
        <v>9</v>
      </c>
      <c r="F57" t="s">
        <v>10</v>
      </c>
      <c r="G57" t="s">
        <v>11</v>
      </c>
      <c r="V57" s="9"/>
      <c r="W57" s="9"/>
      <c r="X57" s="9"/>
      <c r="Y57" s="11" t="s">
        <v>5</v>
      </c>
      <c r="Z57" s="11" t="s">
        <v>15</v>
      </c>
      <c r="AA57" s="11" t="s">
        <v>16</v>
      </c>
      <c r="AB57" s="11" t="s">
        <v>17</v>
      </c>
      <c r="AC57" s="11" t="s">
        <v>18</v>
      </c>
      <c r="AD57" s="11"/>
      <c r="AE57" s="11"/>
      <c r="AF57" s="11"/>
      <c r="AH57" s="11"/>
      <c r="AI57" s="11"/>
      <c r="AX57" s="9"/>
    </row>
    <row r="58" spans="1:51" x14ac:dyDescent="0.35">
      <c r="A58" t="s">
        <v>19</v>
      </c>
      <c r="B58" s="84">
        <v>-0.28153973409372912</v>
      </c>
      <c r="C58" s="14">
        <v>0.1697002287767905</v>
      </c>
      <c r="D58" s="14"/>
      <c r="E58" s="14">
        <v>5.4923642499163566E-2</v>
      </c>
      <c r="F58" s="14"/>
      <c r="G58" s="14"/>
      <c r="H58" s="84">
        <f>MIN(B58:G58)</f>
        <v>-0.28153973409372912</v>
      </c>
      <c r="V58" s="9"/>
      <c r="W58" s="9"/>
      <c r="X58" s="9"/>
      <c r="Y58" s="11" t="s">
        <v>19</v>
      </c>
      <c r="Z58" s="86">
        <v>-0.11980955263531913</v>
      </c>
      <c r="AA58" s="86">
        <v>-0.18725091935335864</v>
      </c>
      <c r="AB58" s="16">
        <v>0.1318742188480001</v>
      </c>
      <c r="AC58" s="16"/>
      <c r="AD58" s="11"/>
      <c r="AE58" s="11"/>
      <c r="AF58" s="11"/>
      <c r="AG58" s="84">
        <f>MIN(Z58:AF58)</f>
        <v>-0.18725091935335864</v>
      </c>
      <c r="AH58" s="11"/>
      <c r="AI58" s="11"/>
      <c r="AX58" s="9"/>
    </row>
    <row r="59" spans="1:51" s="17" customFormat="1" ht="15.5" x14ac:dyDescent="0.35">
      <c r="A59" s="17" t="s">
        <v>20</v>
      </c>
      <c r="B59" s="18">
        <v>7.9264621873567698E-2</v>
      </c>
      <c r="C59" s="18">
        <v>2.8798167646895034E-2</v>
      </c>
      <c r="D59" s="18"/>
      <c r="E59" s="18">
        <v>3.0166065053759262E-3</v>
      </c>
      <c r="F59" s="18"/>
      <c r="G59" s="18"/>
      <c r="I59" s="24">
        <f>AVERAGE(B60:G60)</f>
        <v>3.702646534194622</v>
      </c>
      <c r="Q59"/>
      <c r="R59"/>
      <c r="S59"/>
      <c r="T59"/>
      <c r="U59"/>
      <c r="V59" s="21"/>
      <c r="W59" s="21"/>
      <c r="X59" s="21"/>
      <c r="Y59" s="22" t="s">
        <v>20</v>
      </c>
      <c r="Z59" s="23">
        <v>1.4354328902675306E-2</v>
      </c>
      <c r="AA59" s="23">
        <v>3.5062906798678017E-2</v>
      </c>
      <c r="AB59" s="23">
        <v>1.7390809596770224E-2</v>
      </c>
      <c r="AC59" s="23"/>
      <c r="AD59" s="22"/>
      <c r="AE59" s="22"/>
      <c r="AF59" s="22"/>
      <c r="AG59" s="93"/>
      <c r="AH59" s="42">
        <f>AVERAGE(Z60:AF60)</f>
        <v>2.2269348432707847</v>
      </c>
      <c r="AI59" s="22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 s="21"/>
    </row>
    <row r="60" spans="1:51" s="25" customFormat="1" ht="15.5" x14ac:dyDescent="0.35">
      <c r="A60" s="24" t="s">
        <v>21</v>
      </c>
      <c r="B60" s="24">
        <v>7.92646218735677</v>
      </c>
      <c r="C60" s="24">
        <v>2.8798167646895032</v>
      </c>
      <c r="D60" s="24"/>
      <c r="E60" s="24">
        <v>0.30166065053759261</v>
      </c>
      <c r="F60" s="24"/>
      <c r="G60" s="24"/>
      <c r="H60" s="88">
        <f>MAX(B60:G60)</f>
        <v>7.92646218735677</v>
      </c>
      <c r="I60" s="29">
        <f>STDEV(B60:G60)</f>
        <v>3.8784257426381017</v>
      </c>
      <c r="J60" s="26"/>
      <c r="K60" s="26"/>
      <c r="L60" s="26"/>
      <c r="M60" s="26"/>
      <c r="N60" s="26"/>
      <c r="O60" s="26"/>
      <c r="P60" s="26"/>
      <c r="Q60"/>
      <c r="R60"/>
      <c r="S60"/>
      <c r="T60"/>
      <c r="U60"/>
      <c r="V60" s="26"/>
      <c r="W60" s="26"/>
      <c r="X60" s="26"/>
      <c r="Y60" s="25" t="s">
        <v>21</v>
      </c>
      <c r="Z60" s="24">
        <v>1.4354328902675306</v>
      </c>
      <c r="AA60" s="24">
        <v>3.506290679867802</v>
      </c>
      <c r="AB60" s="24">
        <v>1.7390809596770223</v>
      </c>
      <c r="AC60" s="24"/>
      <c r="AD60" s="28"/>
      <c r="AE60" s="29"/>
      <c r="AF60" s="29"/>
      <c r="AG60" s="88">
        <f>MAX(Z60:AF60)</f>
        <v>3.506290679867802</v>
      </c>
      <c r="AH60" s="29">
        <f>STDEV(Z60:AF60)</f>
        <v>1.1183085687725773</v>
      </c>
      <c r="AI60" s="29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 s="26"/>
    </row>
    <row r="61" spans="1:51" s="14" customFormat="1" x14ac:dyDescent="0.35">
      <c r="A61" s="14" t="s">
        <v>111</v>
      </c>
      <c r="B61" s="14">
        <v>4.534523346970435E-2</v>
      </c>
      <c r="C61" s="14">
        <v>0.23384370147480493</v>
      </c>
      <c r="E61" s="14">
        <v>0.7018691674442219</v>
      </c>
      <c r="G61" s="15"/>
      <c r="H61" s="14">
        <v>4.534523346970435E-2</v>
      </c>
      <c r="I61" s="56">
        <f>I60*100/I59/100</f>
        <v>1.0474739370393922</v>
      </c>
      <c r="J61" s="15"/>
      <c r="K61" s="15"/>
      <c r="L61" s="15"/>
      <c r="M61" s="15"/>
      <c r="N61" s="15"/>
      <c r="O61" s="15"/>
      <c r="P61" s="15"/>
      <c r="V61" s="15"/>
      <c r="W61" s="15"/>
      <c r="X61" s="15"/>
      <c r="Y61" s="14" t="s">
        <v>111</v>
      </c>
      <c r="Z61" s="16">
        <v>0.39754698047384118</v>
      </c>
      <c r="AA61" s="16">
        <v>0.18825454299976513</v>
      </c>
      <c r="AB61" s="16">
        <v>0.35137769559159515</v>
      </c>
      <c r="AC61" s="16"/>
      <c r="AD61" s="43"/>
      <c r="AE61" s="16"/>
      <c r="AF61" s="16"/>
      <c r="AG61" s="14">
        <f>HLOOKUP(AG60,AA60:AF61,2)</f>
        <v>0.18825454299976513</v>
      </c>
      <c r="AH61" s="56">
        <f>AH60*100/AH59/100</f>
        <v>0.5021739060537912</v>
      </c>
      <c r="AI61" s="43"/>
      <c r="AX61" s="15"/>
      <c r="AY61" s="15"/>
    </row>
    <row r="62" spans="1:51" x14ac:dyDescent="0.35">
      <c r="G62" s="9"/>
      <c r="I62" s="9"/>
      <c r="J62" s="9"/>
      <c r="K62" s="9"/>
      <c r="L62" s="9"/>
      <c r="M62" s="9"/>
      <c r="N62" s="9"/>
      <c r="O62" s="9"/>
      <c r="P62" s="9"/>
      <c r="V62" s="15"/>
      <c r="W62" s="15"/>
      <c r="X62" s="15"/>
      <c r="Z62" s="11"/>
      <c r="AA62" s="11"/>
      <c r="AB62" s="11"/>
      <c r="AC62" s="11"/>
      <c r="AD62" s="31"/>
      <c r="AE62" s="16"/>
      <c r="AF62" s="16"/>
      <c r="AH62" s="11"/>
      <c r="AI62" s="31"/>
      <c r="AX62" s="15"/>
      <c r="AY62" s="15"/>
    </row>
    <row r="63" spans="1:51" s="2" customFormat="1" ht="26" x14ac:dyDescent="0.6">
      <c r="A63" s="2" t="s">
        <v>22</v>
      </c>
      <c r="Q63"/>
      <c r="R63"/>
      <c r="S63"/>
      <c r="T63"/>
      <c r="U63"/>
      <c r="V63" s="4"/>
      <c r="W63" s="4"/>
      <c r="X63" s="4"/>
      <c r="Y63" s="6" t="s">
        <v>24</v>
      </c>
      <c r="Z63" s="6"/>
      <c r="AA63" s="6"/>
      <c r="AB63" s="6"/>
      <c r="AC63" s="6"/>
      <c r="AD63" s="4"/>
      <c r="AE63" s="4"/>
      <c r="AF63" s="4"/>
      <c r="AH63" s="6"/>
      <c r="AI63" s="6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 s="4"/>
    </row>
    <row r="64" spans="1:51" x14ac:dyDescent="0.35">
      <c r="A64" t="s">
        <v>26</v>
      </c>
      <c r="V64" s="9"/>
      <c r="W64" s="9"/>
      <c r="X64" s="9"/>
      <c r="Y64" s="11" t="s">
        <v>26</v>
      </c>
      <c r="Z64" s="11"/>
      <c r="AA64" s="11"/>
      <c r="AB64" s="11"/>
      <c r="AC64" s="11"/>
      <c r="AD64" s="9"/>
      <c r="AE64" s="9"/>
      <c r="AF64" s="9"/>
      <c r="AH64" s="16"/>
      <c r="AI64" s="11"/>
      <c r="AX64" s="9"/>
    </row>
    <row r="65" spans="1:50" x14ac:dyDescent="0.35">
      <c r="B65" t="s">
        <v>6</v>
      </c>
      <c r="C65" t="s">
        <v>7</v>
      </c>
      <c r="D65" t="s">
        <v>8</v>
      </c>
      <c r="E65" t="s">
        <v>9</v>
      </c>
      <c r="F65" t="s">
        <v>35</v>
      </c>
      <c r="G65" t="s">
        <v>11</v>
      </c>
      <c r="V65" s="9"/>
      <c r="W65" s="9"/>
      <c r="X65" s="9"/>
      <c r="Y65" s="11"/>
      <c r="Z65" s="11" t="s">
        <v>15</v>
      </c>
      <c r="AA65" s="11" t="s">
        <v>16</v>
      </c>
      <c r="AB65" s="11" t="s">
        <v>17</v>
      </c>
      <c r="AC65" s="11" t="s">
        <v>18</v>
      </c>
      <c r="AD65" s="9"/>
      <c r="AE65" s="9"/>
      <c r="AF65" s="9"/>
      <c r="AH65" s="16"/>
      <c r="AI65" s="11"/>
      <c r="AX65" s="9"/>
    </row>
    <row r="66" spans="1:50" x14ac:dyDescent="0.35">
      <c r="A66" s="30" t="s">
        <v>32</v>
      </c>
      <c r="B66">
        <v>38</v>
      </c>
      <c r="C66">
        <v>39</v>
      </c>
      <c r="E66">
        <v>49</v>
      </c>
      <c r="V66" s="9"/>
      <c r="W66" s="9"/>
      <c r="X66" s="9"/>
      <c r="Y66" s="31" t="s">
        <v>32</v>
      </c>
      <c r="Z66" s="11">
        <v>39</v>
      </c>
      <c r="AA66" s="11">
        <v>49</v>
      </c>
      <c r="AB66" s="11">
        <v>50</v>
      </c>
      <c r="AC66" s="11"/>
      <c r="AD66" s="9"/>
      <c r="AE66" s="9"/>
      <c r="AF66" s="9"/>
      <c r="AH66" s="11"/>
      <c r="AI66" s="11"/>
      <c r="AX66" s="9"/>
    </row>
    <row r="67" spans="1:50" ht="15.5" x14ac:dyDescent="0.35">
      <c r="A67" s="30" t="s">
        <v>33</v>
      </c>
      <c r="B67">
        <v>17</v>
      </c>
      <c r="C67">
        <v>20</v>
      </c>
      <c r="E67">
        <v>19</v>
      </c>
      <c r="I67" s="24">
        <f>AVERAGE(B68:G68)</f>
        <v>44.931467863798694</v>
      </c>
      <c r="V67" s="9"/>
      <c r="W67" s="9"/>
      <c r="X67" s="9"/>
      <c r="Y67" s="31" t="s">
        <v>33</v>
      </c>
      <c r="Z67" s="11">
        <v>17</v>
      </c>
      <c r="AA67" s="11">
        <v>19</v>
      </c>
      <c r="AB67" s="11">
        <v>25</v>
      </c>
      <c r="AC67" s="11"/>
      <c r="AD67" s="9"/>
      <c r="AE67" s="9"/>
      <c r="AF67" s="9"/>
      <c r="AH67" s="42">
        <f>AVERAGE(Z68:AF68)</f>
        <v>44.121751264608406</v>
      </c>
      <c r="AI67" s="11"/>
      <c r="AX67" s="9"/>
    </row>
    <row r="68" spans="1:50" s="24" customFormat="1" ht="15.5" x14ac:dyDescent="0.35">
      <c r="A68" s="34" t="s">
        <v>34</v>
      </c>
      <c r="B68" s="24">
        <v>44.736842105263158</v>
      </c>
      <c r="C68" s="24">
        <v>51.282051282051285</v>
      </c>
      <c r="E68" s="24">
        <v>38.775510204081634</v>
      </c>
      <c r="H68" s="25">
        <f>MAX(B68:G68)</f>
        <v>51.282051282051285</v>
      </c>
      <c r="I68" s="29">
        <f>STDEV(B68:G68)</f>
        <v>6.2555416890266189</v>
      </c>
      <c r="Q68"/>
      <c r="R68"/>
      <c r="S68"/>
      <c r="T68"/>
      <c r="U68"/>
      <c r="Y68" s="34" t="s">
        <v>34</v>
      </c>
      <c r="Z68" s="24">
        <v>43.589743589743591</v>
      </c>
      <c r="AA68" s="24">
        <v>38.775510204081634</v>
      </c>
      <c r="AB68" s="24">
        <v>50</v>
      </c>
      <c r="AG68" s="25">
        <f>MAX(Z68:AF68)</f>
        <v>50</v>
      </c>
      <c r="AH68" s="29">
        <f>STDEV(Z68:AF68)</f>
        <v>5.6311248360567712</v>
      </c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</row>
    <row r="69" spans="1:50" x14ac:dyDescent="0.35">
      <c r="A69" t="s">
        <v>119</v>
      </c>
      <c r="B69" s="52" t="str">
        <f>IF(B68&lt;(50+(1.654*50)/SQRT(B66)),"n.s.","")</f>
        <v>n.s.</v>
      </c>
      <c r="C69" s="52" t="str">
        <f>IF(C68&lt;(50+(1.654*50)/SQRT(C66)),"n.s.","")</f>
        <v>n.s.</v>
      </c>
      <c r="D69" s="52"/>
      <c r="E69" s="52" t="str">
        <f>IF(E68&lt;(50+(1.654*50)/SQRT(E66)),"n.s.","")</f>
        <v>n.s.</v>
      </c>
      <c r="H69" s="14" t="str">
        <f>HLOOKUP(H68,B68:G69,2)</f>
        <v>n.s.</v>
      </c>
      <c r="I69" s="56">
        <f>I68*100/I67/100</f>
        <v>0.13922406692764008</v>
      </c>
      <c r="Y69" t="s">
        <v>118</v>
      </c>
      <c r="Z69" s="52" t="str">
        <f>IF(Z68&lt;(50+(1.654*50)/SQRT(Z66)),"n.s.","")</f>
        <v>n.s.</v>
      </c>
      <c r="AA69" s="52" t="str">
        <f>IF(AA68&lt;(50+(1.654*50)/SQRT(AA66)),"n.s.","")</f>
        <v>n.s.</v>
      </c>
      <c r="AB69" s="52" t="str">
        <f>IF(AB68&lt;(50+(1.654*50)/SQRT(AB66)),"n.s.","")</f>
        <v>n.s.</v>
      </c>
      <c r="AG69" s="14" t="str">
        <f>HLOOKUP(AG68,Z68:AF69,2)</f>
        <v>n.s.</v>
      </c>
      <c r="AH69" s="56">
        <f>AH68*100/AH67/100</f>
        <v>0.12762695665196072</v>
      </c>
    </row>
  </sheetData>
  <conditionalFormatting sqref="A9:G9 A17:G17 V17:AF17 V9:AF9 AX9:XFD9 AX17:XFD17 AI9 AI17">
    <cfRule type="dataBar" priority="30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{8C3FABC1-275E-43A1-8E75-2F93D025C3CA}</x14:id>
        </ext>
      </extLst>
    </cfRule>
  </conditionalFormatting>
  <conditionalFormatting sqref="A26:G26 A34:G34 V34:AF34 V26:AF26 AX26:XFD26 AX34:XFD34 AI26 AI34">
    <cfRule type="dataBar" priority="29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{D58D6FCA-429F-4300-B1E0-6D1FC8214EFB}</x14:id>
        </ext>
      </extLst>
    </cfRule>
  </conditionalFormatting>
  <conditionalFormatting sqref="A43:G43 A51:G51 V51:AF51 V43:AF43 AX43:XFD43 AX51:XFD51 AI43 AI51 J51:O51 J43:O43">
    <cfRule type="dataBar" priority="28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{CA57F015-475F-4161-8DAA-976D02041331}</x14:id>
        </ext>
      </extLst>
    </cfRule>
  </conditionalFormatting>
  <conditionalFormatting sqref="A60:G60 A68:G68 V68:AF68 V60:AF60 AX60:XFD60 AX68:XFD68 AI60 AI68 J68:P68 J60:P60">
    <cfRule type="dataBar" priority="28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{C963DDD7-ED30-4C74-9D08-81C5BFC471BA}</x14:id>
        </ext>
      </extLst>
    </cfRule>
  </conditionalFormatting>
  <conditionalFormatting sqref="B10">
    <cfRule type="cellIs" dxfId="887" priority="261" operator="greaterThan">
      <formula>0.05</formula>
    </cfRule>
  </conditionalFormatting>
  <conditionalFormatting sqref="Z10:AA10">
    <cfRule type="cellIs" dxfId="886" priority="258" operator="greaterThan">
      <formula>0.05</formula>
    </cfRule>
  </conditionalFormatting>
  <conditionalFormatting sqref="A27:G27 Q27:AF27 AI27:XFD27">
    <cfRule type="cellIs" dxfId="885" priority="256" operator="greaterThan">
      <formula>0.05</formula>
    </cfRule>
  </conditionalFormatting>
  <conditionalFormatting sqref="A44:G44 Q44:AF44 AI44:XFD44 J44:O44">
    <cfRule type="cellIs" dxfId="884" priority="245" operator="greaterThan">
      <formula>0.05</formula>
    </cfRule>
  </conditionalFormatting>
  <conditionalFormatting sqref="A61:G61 AI61:XFD61 J61:AF61">
    <cfRule type="cellIs" dxfId="883" priority="240" operator="greaterThan">
      <formula>0.05</formula>
    </cfRule>
  </conditionalFormatting>
  <conditionalFormatting sqref="I17">
    <cfRule type="dataBar" priority="7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{E02E8A7F-E623-4E31-A4A0-0898FBEFA7DF}</x14:id>
        </ext>
      </extLst>
    </cfRule>
  </conditionalFormatting>
  <conditionalFormatting sqref="I26 I34">
    <cfRule type="dataBar" priority="7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{24672755-DFE3-4A1C-9BCB-9FD518E6CDAE}</x14:id>
        </ext>
      </extLst>
    </cfRule>
  </conditionalFormatting>
  <conditionalFormatting sqref="I9">
    <cfRule type="dataBar" priority="7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{A64277DE-977E-4E51-B75E-FEAA0C106152}</x14:id>
        </ext>
      </extLst>
    </cfRule>
  </conditionalFormatting>
  <conditionalFormatting sqref="I43">
    <cfRule type="dataBar" priority="7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{C6E09031-C8CC-43E3-9A83-1969F51AD0B8}</x14:id>
        </ext>
      </extLst>
    </cfRule>
  </conditionalFormatting>
  <conditionalFormatting sqref="I51">
    <cfRule type="dataBar" priority="7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{67DF3F09-4766-48A9-BBFC-2BB7B9D79E9C}</x14:id>
        </ext>
      </extLst>
    </cfRule>
  </conditionalFormatting>
  <conditionalFormatting sqref="I60">
    <cfRule type="dataBar" priority="6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{5CEB4990-3EB8-4288-BC10-3B660313B75A}</x14:id>
        </ext>
      </extLst>
    </cfRule>
  </conditionalFormatting>
  <conditionalFormatting sqref="I68">
    <cfRule type="dataBar" priority="6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{13A23585-FA81-45A4-AE1A-BC57ED20792F}</x14:id>
        </ext>
      </extLst>
    </cfRule>
  </conditionalFormatting>
  <conditionalFormatting sqref="AH14">
    <cfRule type="cellIs" dxfId="882" priority="63" operator="greaterThan">
      <formula>0.94999</formula>
    </cfRule>
    <cfRule type="cellIs" dxfId="881" priority="64" operator="greaterThan">
      <formula>0.66999</formula>
    </cfRule>
    <cfRule type="cellIs" dxfId="880" priority="65" operator="greaterThan">
      <formula>66.999</formula>
    </cfRule>
    <cfRule type="cellIs" dxfId="879" priority="66" operator="greaterThan">
      <formula>",94999"</formula>
    </cfRule>
    <cfRule type="cellIs" dxfId="878" priority="67" operator="greaterThan">
      <formula>",66999"</formula>
    </cfRule>
  </conditionalFormatting>
  <conditionalFormatting sqref="AH31">
    <cfRule type="cellIs" dxfId="877" priority="58" operator="greaterThan">
      <formula>0.94999</formula>
    </cfRule>
    <cfRule type="cellIs" dxfId="876" priority="59" operator="greaterThan">
      <formula>0.66999</formula>
    </cfRule>
    <cfRule type="cellIs" dxfId="875" priority="60" operator="greaterThan">
      <formula>66.999</formula>
    </cfRule>
    <cfRule type="cellIs" dxfId="874" priority="61" operator="greaterThan">
      <formula>",94999"</formula>
    </cfRule>
    <cfRule type="cellIs" dxfId="873" priority="62" operator="greaterThan">
      <formula>",66999"</formula>
    </cfRule>
  </conditionalFormatting>
  <conditionalFormatting sqref="AH34 AH26">
    <cfRule type="dataBar" priority="5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{BFC23C96-063E-4C26-9A60-879A63C278C7}</x14:id>
        </ext>
      </extLst>
    </cfRule>
  </conditionalFormatting>
  <conditionalFormatting sqref="AH48">
    <cfRule type="cellIs" dxfId="872" priority="52" operator="greaterThan">
      <formula>0.94999</formula>
    </cfRule>
    <cfRule type="cellIs" dxfId="871" priority="53" operator="greaterThan">
      <formula>0.66999</formula>
    </cfRule>
    <cfRule type="cellIs" dxfId="870" priority="54" operator="greaterThan">
      <formula>66.999</formula>
    </cfRule>
    <cfRule type="cellIs" dxfId="869" priority="55" operator="greaterThan">
      <formula>",94999"</formula>
    </cfRule>
    <cfRule type="cellIs" dxfId="868" priority="56" operator="greaterThan">
      <formula>",66999"</formula>
    </cfRule>
  </conditionalFormatting>
  <conditionalFormatting sqref="AH65">
    <cfRule type="cellIs" dxfId="867" priority="47" operator="greaterThan">
      <formula>0.94999</formula>
    </cfRule>
    <cfRule type="cellIs" dxfId="866" priority="48" operator="greaterThan">
      <formula>0.66999</formula>
    </cfRule>
    <cfRule type="cellIs" dxfId="865" priority="49" operator="greaterThan">
      <formula>66.999</formula>
    </cfRule>
    <cfRule type="cellIs" dxfId="864" priority="50" operator="greaterThan">
      <formula>",94999"</formula>
    </cfRule>
    <cfRule type="cellIs" dxfId="863" priority="51" operator="greaterThan">
      <formula>",66999"</formula>
    </cfRule>
  </conditionalFormatting>
  <conditionalFormatting sqref="AH43">
    <cfRule type="dataBar" priority="4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{28154326-E9C4-4692-9B6C-6EAEE29094D1}</x14:id>
        </ext>
      </extLst>
    </cfRule>
  </conditionalFormatting>
  <conditionalFormatting sqref="AH60">
    <cfRule type="dataBar" priority="4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{808C8497-9101-40B3-8D49-6D5E33CDC0AC}</x14:id>
        </ext>
      </extLst>
    </cfRule>
  </conditionalFormatting>
  <conditionalFormatting sqref="AH51">
    <cfRule type="dataBar" priority="4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{0D18F745-ED2D-4533-9F45-CC0CDCE99AE2}</x14:id>
        </ext>
      </extLst>
    </cfRule>
  </conditionalFormatting>
  <conditionalFormatting sqref="AH68">
    <cfRule type="dataBar" priority="4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{84A2EAC6-6C31-47FF-AD20-1F12DB231AB1}</x14:id>
        </ext>
      </extLst>
    </cfRule>
  </conditionalFormatting>
  <conditionalFormatting sqref="AH17">
    <cfRule type="dataBar" priority="4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{25FB6563-27AB-4B1B-A94D-5E25FBF717F1}</x14:id>
        </ext>
      </extLst>
    </cfRule>
  </conditionalFormatting>
  <conditionalFormatting sqref="AH9">
    <cfRule type="dataBar" priority="4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{5A45CA97-2D57-4817-8722-F2F31ADDD876}</x14:id>
        </ext>
      </extLst>
    </cfRule>
  </conditionalFormatting>
  <conditionalFormatting sqref="H17 H9">
    <cfRule type="dataBar" priority="4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{CDD8F466-B35E-4C21-B1D2-27B246798F14}</x14:id>
        </ext>
      </extLst>
    </cfRule>
  </conditionalFormatting>
  <conditionalFormatting sqref="H26">
    <cfRule type="dataBar" priority="3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{2190710D-4F9C-42AF-85B1-30D452414FDF}</x14:id>
        </ext>
      </extLst>
    </cfRule>
  </conditionalFormatting>
  <conditionalFormatting sqref="H34">
    <cfRule type="dataBar" priority="3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{4880E5FD-42E1-4CBB-9C9F-A4FFADA700C9}</x14:id>
        </ext>
      </extLst>
    </cfRule>
  </conditionalFormatting>
  <conditionalFormatting sqref="H10">
    <cfRule type="cellIs" dxfId="862" priority="37" operator="greaterThan">
      <formula>0.05</formula>
    </cfRule>
  </conditionalFormatting>
  <conditionalFormatting sqref="H27">
    <cfRule type="cellIs" dxfId="861" priority="36" operator="greaterThan">
      <formula>0.05</formula>
    </cfRule>
  </conditionalFormatting>
  <conditionalFormatting sqref="H51">
    <cfRule type="dataBar" priority="3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{322A9BBA-E7F5-4EA3-8412-956B9CF70A74}</x14:id>
        </ext>
      </extLst>
    </cfRule>
  </conditionalFormatting>
  <conditionalFormatting sqref="H44">
    <cfRule type="cellIs" dxfId="860" priority="34" operator="greaterThan">
      <formula>0.05</formula>
    </cfRule>
  </conditionalFormatting>
  <conditionalFormatting sqref="H68">
    <cfRule type="dataBar" priority="3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{999D0F45-C9DC-419D-B9B1-71474CA8B38C}</x14:id>
        </ext>
      </extLst>
    </cfRule>
  </conditionalFormatting>
  <conditionalFormatting sqref="H52">
    <cfRule type="cellIs" dxfId="859" priority="31" operator="greaterThan">
      <formula>0.05</formula>
    </cfRule>
  </conditionalFormatting>
  <conditionalFormatting sqref="H35">
    <cfRule type="cellIs" dxfId="858" priority="30" operator="greaterThan">
      <formula>0.05</formula>
    </cfRule>
  </conditionalFormatting>
  <conditionalFormatting sqref="H18">
    <cfRule type="cellIs" dxfId="857" priority="29" operator="greaterThan">
      <formula>0.05</formula>
    </cfRule>
  </conditionalFormatting>
  <conditionalFormatting sqref="H69">
    <cfRule type="cellIs" dxfId="856" priority="28" operator="greaterThan">
      <formula>0.05</formula>
    </cfRule>
  </conditionalFormatting>
  <conditionalFormatting sqref="H7">
    <cfRule type="dataBar" priority="2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{65835251-96BE-4460-B1E7-F1C01A6C7A1C}</x14:id>
        </ext>
      </extLst>
    </cfRule>
  </conditionalFormatting>
  <conditionalFormatting sqref="H24">
    <cfRule type="dataBar" priority="2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{CD996A8F-C06D-4D20-86D4-3E0F4B590D55}</x14:id>
        </ext>
      </extLst>
    </cfRule>
  </conditionalFormatting>
  <conditionalFormatting sqref="H43">
    <cfRule type="dataBar" priority="2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{50F39283-600A-46EF-8BAA-E5E56D4E4CAD}</x14:id>
        </ext>
      </extLst>
    </cfRule>
  </conditionalFormatting>
  <conditionalFormatting sqref="H41">
    <cfRule type="dataBar" priority="2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{56282161-DDD8-444F-A6F1-9E9699FE6B85}</x14:id>
        </ext>
      </extLst>
    </cfRule>
  </conditionalFormatting>
  <conditionalFormatting sqref="H60">
    <cfRule type="dataBar" priority="2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{401E2411-FEBD-4E75-948B-0E3F5C7114F7}</x14:id>
        </ext>
      </extLst>
    </cfRule>
  </conditionalFormatting>
  <conditionalFormatting sqref="H58">
    <cfRule type="dataBar" priority="2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{F6994C7E-1A71-42A5-96CC-1AEE2262CF51}</x14:id>
        </ext>
      </extLst>
    </cfRule>
  </conditionalFormatting>
  <conditionalFormatting sqref="AG26">
    <cfRule type="dataBar" priority="21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{5742DF0F-873C-4581-AF4C-22B585ADC8D8}</x14:id>
        </ext>
      </extLst>
    </cfRule>
  </conditionalFormatting>
  <conditionalFormatting sqref="AG17">
    <cfRule type="dataBar" priority="20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{325155EF-0AC3-4F23-B4D2-E0508E37E98B}</x14:id>
        </ext>
      </extLst>
    </cfRule>
  </conditionalFormatting>
  <conditionalFormatting sqref="AG34">
    <cfRule type="dataBar" priority="19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{7C874F1F-FDDF-4662-8971-7555876F428B}</x14:id>
        </ext>
      </extLst>
    </cfRule>
  </conditionalFormatting>
  <conditionalFormatting sqref="AG51">
    <cfRule type="dataBar" priority="18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{FE093854-BEB5-4EA5-833D-9B14E4EC3B13}</x14:id>
        </ext>
      </extLst>
    </cfRule>
  </conditionalFormatting>
  <conditionalFormatting sqref="AG68">
    <cfRule type="dataBar" priority="1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{ECD832BD-2D98-4D14-A6F7-2973F1CEAF24}</x14:id>
        </ext>
      </extLst>
    </cfRule>
  </conditionalFormatting>
  <conditionalFormatting sqref="AG10">
    <cfRule type="cellIs" dxfId="855" priority="16" operator="greaterThan">
      <formula>0.05</formula>
    </cfRule>
  </conditionalFormatting>
  <conditionalFormatting sqref="AG9">
    <cfRule type="dataBar" priority="1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{A0D2CBE8-BD68-4CA6-8B95-D29D40EB79D7}</x14:id>
        </ext>
      </extLst>
    </cfRule>
  </conditionalFormatting>
  <conditionalFormatting sqref="AG27">
    <cfRule type="cellIs" dxfId="854" priority="14" operator="greaterThan">
      <formula>0.05</formula>
    </cfRule>
  </conditionalFormatting>
  <conditionalFormatting sqref="AG61">
    <cfRule type="cellIs" dxfId="853" priority="13" operator="greaterThan">
      <formula>0.05</formula>
    </cfRule>
  </conditionalFormatting>
  <conditionalFormatting sqref="AG44">
    <cfRule type="cellIs" dxfId="852" priority="12" operator="greaterThan">
      <formula>0.05</formula>
    </cfRule>
  </conditionalFormatting>
  <conditionalFormatting sqref="AG18">
    <cfRule type="cellIs" dxfId="851" priority="11" operator="greaterThan">
      <formula>0.05</formula>
    </cfRule>
  </conditionalFormatting>
  <conditionalFormatting sqref="AG35">
    <cfRule type="cellIs" dxfId="850" priority="10" operator="greaterThan">
      <formula>0.05</formula>
    </cfRule>
  </conditionalFormatting>
  <conditionalFormatting sqref="AG52">
    <cfRule type="cellIs" dxfId="849" priority="9" operator="greaterThan">
      <formula>0.05</formula>
    </cfRule>
  </conditionalFormatting>
  <conditionalFormatting sqref="AG69">
    <cfRule type="cellIs" dxfId="848" priority="8" operator="greaterThan">
      <formula>0.05</formula>
    </cfRule>
  </conditionalFormatting>
  <conditionalFormatting sqref="AG24">
    <cfRule type="dataBar" priority="7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{7AB6E03D-B0E1-4F31-A6AA-F44938542795}</x14:id>
        </ext>
      </extLst>
    </cfRule>
  </conditionalFormatting>
  <conditionalFormatting sqref="AG7">
    <cfRule type="dataBar" priority="6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{BF12676D-80E8-434F-945C-55C1F9385DA0}</x14:id>
        </ext>
      </extLst>
    </cfRule>
  </conditionalFormatting>
  <conditionalFormatting sqref="AG43">
    <cfRule type="dataBar" priority="5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{87091C52-879B-4F86-95E3-A18C63137852}</x14:id>
        </ext>
      </extLst>
    </cfRule>
  </conditionalFormatting>
  <conditionalFormatting sqref="AG41">
    <cfRule type="dataBar" priority="4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{BA9292CC-A66D-4C27-8C7B-CC7980B097EF}</x14:id>
        </ext>
      </extLst>
    </cfRule>
  </conditionalFormatting>
  <conditionalFormatting sqref="AG60">
    <cfRule type="dataBar" priority="3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{044EDBCB-0078-4A39-A971-AF3DE36764C9}</x14:id>
        </ext>
      </extLst>
    </cfRule>
  </conditionalFormatting>
  <conditionalFormatting sqref="AG58">
    <cfRule type="dataBar" priority="2">
      <dataBar>
        <cfvo type="min"/>
        <cfvo type="num" val="100"/>
        <color theme="9"/>
      </dataBar>
      <extLst>
        <ext xmlns:x14="http://schemas.microsoft.com/office/spreadsheetml/2009/9/main" uri="{B025F937-C7B1-47D3-B67F-A62EFF666E3E}">
          <x14:id>{E4ED008C-CDB5-401A-BE87-CCAB59FD3DA2}</x14:id>
        </ext>
      </extLst>
    </cfRule>
  </conditionalFormatting>
  <conditionalFormatting sqref="H61">
    <cfRule type="cellIs" dxfId="847" priority="1" operator="greaterThan">
      <formula>0.05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C3FABC1-275E-43A1-8E75-2F93D025C3C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A9:G9 A17:G17 V17:AF17 V9:AF9 AX9:XFD9 AX17:XFD17 AI9 AI17</xm:sqref>
        </x14:conditionalFormatting>
        <x14:conditionalFormatting xmlns:xm="http://schemas.microsoft.com/office/excel/2006/main">
          <x14:cfRule type="dataBar" id="{D58D6FCA-429F-4300-B1E0-6D1FC8214EF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A26:G26 A34:G34 V34:AF34 V26:AF26 AX26:XFD26 AX34:XFD34 AI26 AI34</xm:sqref>
        </x14:conditionalFormatting>
        <x14:conditionalFormatting xmlns:xm="http://schemas.microsoft.com/office/excel/2006/main">
          <x14:cfRule type="dataBar" id="{CA57F015-475F-4161-8DAA-976D0204133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A43:G43 A51:G51 V51:AF51 V43:AF43 AX43:XFD43 AX51:XFD51 AI43 AI51 J51:O51 J43:O43</xm:sqref>
        </x14:conditionalFormatting>
        <x14:conditionalFormatting xmlns:xm="http://schemas.microsoft.com/office/excel/2006/main">
          <x14:cfRule type="dataBar" id="{C963DDD7-ED30-4C74-9D08-81C5BFC471B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A60:G60 A68:G68 V68:AF68 V60:AF60 AX60:XFD60 AX68:XFD68 AI60 AI68 J68:P68 J60:P60</xm:sqref>
        </x14:conditionalFormatting>
        <x14:conditionalFormatting xmlns:xm="http://schemas.microsoft.com/office/excel/2006/main">
          <x14:cfRule type="dataBar" id="{E02E8A7F-E623-4E31-A4A0-0898FBEFA7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I17</xm:sqref>
        </x14:conditionalFormatting>
        <x14:conditionalFormatting xmlns:xm="http://schemas.microsoft.com/office/excel/2006/main">
          <x14:cfRule type="dataBar" id="{24672755-DFE3-4A1C-9BCB-9FD518E6CDAE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I26 I34</xm:sqref>
        </x14:conditionalFormatting>
        <x14:conditionalFormatting xmlns:xm="http://schemas.microsoft.com/office/excel/2006/main">
          <x14:cfRule type="dataBar" id="{A64277DE-977E-4E51-B75E-FEAA0C1061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I9</xm:sqref>
        </x14:conditionalFormatting>
        <x14:conditionalFormatting xmlns:xm="http://schemas.microsoft.com/office/excel/2006/main">
          <x14:cfRule type="dataBar" id="{C6E09031-C8CC-43E3-9A83-1969F51AD0B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I43</xm:sqref>
        </x14:conditionalFormatting>
        <x14:conditionalFormatting xmlns:xm="http://schemas.microsoft.com/office/excel/2006/main">
          <x14:cfRule type="dataBar" id="{67DF3F09-4766-48A9-BBFC-2BB7B9D79E9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5CEB4990-3EB8-4288-BC10-3B660313B75A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I60</xm:sqref>
        </x14:conditionalFormatting>
        <x14:conditionalFormatting xmlns:xm="http://schemas.microsoft.com/office/excel/2006/main">
          <x14:cfRule type="dataBar" id="{13A23585-FA81-45A4-AE1A-BC57ED20792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I68</xm:sqref>
        </x14:conditionalFormatting>
        <x14:conditionalFormatting xmlns:xm="http://schemas.microsoft.com/office/excel/2006/main">
          <x14:cfRule type="dataBar" id="{BFC23C96-063E-4C26-9A60-879A63C278C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AH34 AH26</xm:sqref>
        </x14:conditionalFormatting>
        <x14:conditionalFormatting xmlns:xm="http://schemas.microsoft.com/office/excel/2006/main">
          <x14:cfRule type="dataBar" id="{28154326-E9C4-4692-9B6C-6EAEE29094D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AH43</xm:sqref>
        </x14:conditionalFormatting>
        <x14:conditionalFormatting xmlns:xm="http://schemas.microsoft.com/office/excel/2006/main">
          <x14:cfRule type="dataBar" id="{808C8497-9101-40B3-8D49-6D5E33CDC0A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AH60</xm:sqref>
        </x14:conditionalFormatting>
        <x14:conditionalFormatting xmlns:xm="http://schemas.microsoft.com/office/excel/2006/main">
          <x14:cfRule type="dataBar" id="{0D18F745-ED2D-4533-9F45-CC0CDCE99AE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AH51</xm:sqref>
        </x14:conditionalFormatting>
        <x14:conditionalFormatting xmlns:xm="http://schemas.microsoft.com/office/excel/2006/main">
          <x14:cfRule type="dataBar" id="{84A2EAC6-6C31-47FF-AD20-1F12DB231AB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AH68</xm:sqref>
        </x14:conditionalFormatting>
        <x14:conditionalFormatting xmlns:xm="http://schemas.microsoft.com/office/excel/2006/main">
          <x14:cfRule type="dataBar" id="{25FB6563-27AB-4B1B-A94D-5E25FBF717F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AH17</xm:sqref>
        </x14:conditionalFormatting>
        <x14:conditionalFormatting xmlns:xm="http://schemas.microsoft.com/office/excel/2006/main">
          <x14:cfRule type="dataBar" id="{5A45CA97-2D57-4817-8722-F2F31ADDD876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AH9</xm:sqref>
        </x14:conditionalFormatting>
        <x14:conditionalFormatting xmlns:xm="http://schemas.microsoft.com/office/excel/2006/main">
          <x14:cfRule type="dataBar" id="{CDD8F466-B35E-4C21-B1D2-27B246798F1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H17 H9</xm:sqref>
        </x14:conditionalFormatting>
        <x14:conditionalFormatting xmlns:xm="http://schemas.microsoft.com/office/excel/2006/main">
          <x14:cfRule type="dataBar" id="{2190710D-4F9C-42AF-85B1-30D452414FD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H26</xm:sqref>
        </x14:conditionalFormatting>
        <x14:conditionalFormatting xmlns:xm="http://schemas.microsoft.com/office/excel/2006/main">
          <x14:cfRule type="dataBar" id="{4880E5FD-42E1-4CBB-9C9F-A4FFADA700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H34</xm:sqref>
        </x14:conditionalFormatting>
        <x14:conditionalFormatting xmlns:xm="http://schemas.microsoft.com/office/excel/2006/main">
          <x14:cfRule type="dataBar" id="{322A9BBA-E7F5-4EA3-8412-956B9CF70A7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H51</xm:sqref>
        </x14:conditionalFormatting>
        <x14:conditionalFormatting xmlns:xm="http://schemas.microsoft.com/office/excel/2006/main">
          <x14:cfRule type="dataBar" id="{999D0F45-C9DC-419D-B9B1-71474CA8B38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H68</xm:sqref>
        </x14:conditionalFormatting>
        <x14:conditionalFormatting xmlns:xm="http://schemas.microsoft.com/office/excel/2006/main">
          <x14:cfRule type="dataBar" id="{65835251-96BE-4460-B1E7-F1C01A6C7A1C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H7</xm:sqref>
        </x14:conditionalFormatting>
        <x14:conditionalFormatting xmlns:xm="http://schemas.microsoft.com/office/excel/2006/main">
          <x14:cfRule type="dataBar" id="{CD996A8F-C06D-4D20-86D4-3E0F4B590D5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H24</xm:sqref>
        </x14:conditionalFormatting>
        <x14:conditionalFormatting xmlns:xm="http://schemas.microsoft.com/office/excel/2006/main">
          <x14:cfRule type="dataBar" id="{50F39283-600A-46EF-8BAA-E5E56D4E4CAD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H43</xm:sqref>
        </x14:conditionalFormatting>
        <x14:conditionalFormatting xmlns:xm="http://schemas.microsoft.com/office/excel/2006/main">
          <x14:cfRule type="dataBar" id="{56282161-DDD8-444F-A6F1-9E9699FE6B8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H41</xm:sqref>
        </x14:conditionalFormatting>
        <x14:conditionalFormatting xmlns:xm="http://schemas.microsoft.com/office/excel/2006/main">
          <x14:cfRule type="dataBar" id="{401E2411-FEBD-4E75-948B-0E3F5C7114F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H60</xm:sqref>
        </x14:conditionalFormatting>
        <x14:conditionalFormatting xmlns:xm="http://schemas.microsoft.com/office/excel/2006/main">
          <x14:cfRule type="dataBar" id="{F6994C7E-1A71-42A5-96CC-1AEE2262CF51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H58</xm:sqref>
        </x14:conditionalFormatting>
        <x14:conditionalFormatting xmlns:xm="http://schemas.microsoft.com/office/excel/2006/main">
          <x14:cfRule type="dataBar" id="{5742DF0F-873C-4581-AF4C-22B585ADC8D8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AG26</xm:sqref>
        </x14:conditionalFormatting>
        <x14:conditionalFormatting xmlns:xm="http://schemas.microsoft.com/office/excel/2006/main">
          <x14:cfRule type="dataBar" id="{325155EF-0AC3-4F23-B4D2-E0508E37E98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AG17</xm:sqref>
        </x14:conditionalFormatting>
        <x14:conditionalFormatting xmlns:xm="http://schemas.microsoft.com/office/excel/2006/main">
          <x14:cfRule type="dataBar" id="{7C874F1F-FDDF-4662-8971-7555876F428B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AG34</xm:sqref>
        </x14:conditionalFormatting>
        <x14:conditionalFormatting xmlns:xm="http://schemas.microsoft.com/office/excel/2006/main">
          <x14:cfRule type="dataBar" id="{FE093854-BEB5-4EA5-833D-9B14E4EC3B13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AG51</xm:sqref>
        </x14:conditionalFormatting>
        <x14:conditionalFormatting xmlns:xm="http://schemas.microsoft.com/office/excel/2006/main">
          <x14:cfRule type="dataBar" id="{ECD832BD-2D98-4D14-A6F7-2973F1CEAF24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AG68</xm:sqref>
        </x14:conditionalFormatting>
        <x14:conditionalFormatting xmlns:xm="http://schemas.microsoft.com/office/excel/2006/main">
          <x14:cfRule type="dataBar" id="{A0D2CBE8-BD68-4CA6-8B95-D29D40EB79D7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AG9</xm:sqref>
        </x14:conditionalFormatting>
        <x14:conditionalFormatting xmlns:xm="http://schemas.microsoft.com/office/excel/2006/main">
          <x14:cfRule type="dataBar" id="{7AB6E03D-B0E1-4F31-A6AA-F44938542795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AG24</xm:sqref>
        </x14:conditionalFormatting>
        <x14:conditionalFormatting xmlns:xm="http://schemas.microsoft.com/office/excel/2006/main">
          <x14:cfRule type="dataBar" id="{BF12676D-80E8-434F-945C-55C1F9385DA0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AG7</xm:sqref>
        </x14:conditionalFormatting>
        <x14:conditionalFormatting xmlns:xm="http://schemas.microsoft.com/office/excel/2006/main">
          <x14:cfRule type="dataBar" id="{87091C52-879B-4F86-95E3-A18C6313785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AG43</xm:sqref>
        </x14:conditionalFormatting>
        <x14:conditionalFormatting xmlns:xm="http://schemas.microsoft.com/office/excel/2006/main">
          <x14:cfRule type="dataBar" id="{BA9292CC-A66D-4C27-8C7B-CC7980B097EF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AG41</xm:sqref>
        </x14:conditionalFormatting>
        <x14:conditionalFormatting xmlns:xm="http://schemas.microsoft.com/office/excel/2006/main">
          <x14:cfRule type="dataBar" id="{044EDBCB-0078-4A39-A971-AF3DE36764C9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AG60</xm:sqref>
        </x14:conditionalFormatting>
        <x14:conditionalFormatting xmlns:xm="http://schemas.microsoft.com/office/excel/2006/main">
          <x14:cfRule type="dataBar" id="{E4ED008C-CDB5-401A-BE87-CCAB59FD3DA2}">
            <x14:dataBar minLength="0" maxLength="100">
              <x14:cfvo type="autoMin"/>
              <x14:cfvo type="num">
                <xm:f>100</xm:f>
              </x14:cfvo>
              <x14:negativeFillColor rgb="FFFF0000"/>
              <x14:axisColor rgb="FF000000"/>
            </x14:dataBar>
          </x14:cfRule>
          <xm:sqref>AG58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Contents</vt:lpstr>
      <vt:lpstr>B, high-frq</vt:lpstr>
      <vt:lpstr>B, filtered</vt:lpstr>
      <vt:lpstr>Na, hf</vt:lpstr>
      <vt:lpstr>Na, filt</vt:lpstr>
      <vt:lpstr>Mg, hf</vt:lpstr>
      <vt:lpstr>Mg, filt</vt:lpstr>
      <vt:lpstr>Al, hf</vt:lpstr>
      <vt:lpstr>Al, filt</vt:lpstr>
      <vt:lpstr>K, hf</vt:lpstr>
      <vt:lpstr>K, filt</vt:lpstr>
      <vt:lpstr>Mn, hf</vt:lpstr>
      <vt:lpstr>Mn, filt</vt:lpstr>
      <vt:lpstr>Zn, hf</vt:lpstr>
      <vt:lpstr>Zn, filt</vt:lpstr>
      <vt:lpstr>Sr, hf</vt:lpstr>
      <vt:lpstr>Sr, filt</vt:lpstr>
      <vt:lpstr>Ba, hf</vt:lpstr>
      <vt:lpstr>Ba, filt</vt:lpstr>
      <vt:lpstr>Pb, hf</vt:lpstr>
      <vt:lpstr>Pb, filt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Schöne, Bernd R.</dc:creator>
  <cp:lastModifiedBy>Schöne, Bernd R.</cp:lastModifiedBy>
  <dcterms:created xsi:type="dcterms:W3CDTF">2021-12-18T11:50:51Z</dcterms:created>
  <dcterms:modified xsi:type="dcterms:W3CDTF">2022-11-08T18:07:31Z</dcterms:modified>
</cp:coreProperties>
</file>