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ruff\Documents\Susanne\UniqueFactorsOfNeurodegeneration\SupplementUniqueFactors\"/>
    </mc:Choice>
  </mc:AlternateContent>
  <xr:revisionPtr revIDLastSave="0" documentId="13_ncr:1_{013E2410-EE78-4DA6-BB71-BCB95D8B456A}" xr6:coauthVersionLast="47" xr6:coauthVersionMax="47" xr10:uidLastSave="{00000000-0000-0000-0000-000000000000}"/>
  <bookViews>
    <workbookView xWindow="-120" yWindow="480" windowWidth="29040" windowHeight="15840" xr2:uid="{B9F88A7E-DA21-42C2-A3A5-68A3364CA401}"/>
  </bookViews>
  <sheets>
    <sheet name="Tests and calculations" sheetId="1" r:id="rId1"/>
    <sheet name="Summary Tabl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6" i="1" l="1"/>
  <c r="C56" i="1" s="1"/>
  <c r="D63" i="1"/>
  <c r="E63" i="1"/>
  <c r="F63" i="1"/>
  <c r="G63" i="1"/>
  <c r="H63" i="1"/>
  <c r="D64" i="1"/>
  <c r="E64" i="1"/>
  <c r="F64" i="1"/>
  <c r="G64" i="1"/>
  <c r="H64" i="1"/>
  <c r="D65" i="1"/>
  <c r="E65" i="1"/>
  <c r="F65" i="1"/>
  <c r="G65" i="1"/>
  <c r="H65" i="1"/>
  <c r="C65" i="1"/>
  <c r="C64" i="1"/>
  <c r="C63" i="1"/>
  <c r="D62" i="1"/>
  <c r="E62" i="1"/>
  <c r="F62" i="1"/>
  <c r="G62" i="1"/>
  <c r="H62" i="1"/>
  <c r="C62" i="1"/>
  <c r="H49" i="1"/>
  <c r="G49" i="1"/>
  <c r="F49" i="1"/>
  <c r="E49" i="1"/>
  <c r="D49" i="1"/>
  <c r="C49" i="1"/>
  <c r="H37" i="1"/>
  <c r="G37" i="1"/>
  <c r="F37" i="1"/>
  <c r="E37" i="1"/>
  <c r="D37" i="1"/>
  <c r="C37" i="1"/>
  <c r="H25" i="1"/>
  <c r="G25" i="1"/>
  <c r="F25" i="1"/>
  <c r="E25" i="1"/>
  <c r="D25" i="1"/>
  <c r="C25" i="1"/>
  <c r="C13" i="1"/>
  <c r="D13" i="1"/>
  <c r="E13" i="1"/>
  <c r="F13" i="1"/>
  <c r="G13" i="1"/>
  <c r="H13" i="1"/>
  <c r="H47" i="1"/>
  <c r="H48" i="1" s="1"/>
  <c r="G47" i="1"/>
  <c r="G48" i="1" s="1"/>
  <c r="F47" i="1"/>
  <c r="F48" i="1" s="1"/>
  <c r="E47" i="1"/>
  <c r="E48" i="1" s="1"/>
  <c r="D47" i="1"/>
  <c r="D48" i="1" s="1"/>
  <c r="C47" i="1"/>
  <c r="C48" i="1" s="1"/>
  <c r="H35" i="1"/>
  <c r="H36" i="1" s="1"/>
  <c r="G35" i="1"/>
  <c r="G36" i="1" s="1"/>
  <c r="F35" i="1"/>
  <c r="F36" i="1" s="1"/>
  <c r="E35" i="1"/>
  <c r="E36" i="1" s="1"/>
  <c r="D35" i="1"/>
  <c r="D36" i="1" s="1"/>
  <c r="C35" i="1"/>
  <c r="C36" i="1" s="1"/>
  <c r="H23" i="1"/>
  <c r="H24" i="1" s="1"/>
  <c r="G23" i="1"/>
  <c r="G24" i="1" s="1"/>
  <c r="F23" i="1"/>
  <c r="F24" i="1" s="1"/>
  <c r="E23" i="1"/>
  <c r="E24" i="1" s="1"/>
  <c r="D23" i="1"/>
  <c r="D24" i="1" s="1"/>
  <c r="C23" i="1"/>
  <c r="C24" i="1" s="1"/>
  <c r="D11" i="1"/>
  <c r="D12" i="1" s="1"/>
  <c r="E11" i="1"/>
  <c r="E12" i="1" s="1"/>
  <c r="F11" i="1"/>
  <c r="F12" i="1" s="1"/>
  <c r="G11" i="1"/>
  <c r="G12" i="1" s="1"/>
  <c r="H11" i="1"/>
  <c r="H12" i="1" s="1"/>
  <c r="C11" i="1"/>
  <c r="C12" i="1" s="1"/>
  <c r="H45" i="1"/>
  <c r="G45" i="1"/>
  <c r="F45" i="1"/>
  <c r="E45" i="1"/>
  <c r="D45" i="1"/>
  <c r="C45" i="1"/>
  <c r="H33" i="1"/>
  <c r="G33" i="1"/>
  <c r="F33" i="1"/>
  <c r="E33" i="1"/>
  <c r="D33" i="1"/>
  <c r="C33" i="1"/>
  <c r="H21" i="1"/>
  <c r="G21" i="1"/>
  <c r="F21" i="1"/>
  <c r="E21" i="1"/>
  <c r="D21" i="1"/>
  <c r="C21" i="1"/>
  <c r="D9" i="1"/>
  <c r="E9" i="1"/>
  <c r="F9" i="1"/>
  <c r="G9" i="1"/>
  <c r="H9" i="1"/>
  <c r="C9" i="1"/>
  <c r="C10" i="1"/>
  <c r="C53" i="1" s="1"/>
  <c r="D10" i="1"/>
  <c r="D53" i="1" s="1"/>
  <c r="E10" i="1"/>
  <c r="E53" i="1" s="1"/>
  <c r="F10" i="1"/>
  <c r="F53" i="1" s="1"/>
  <c r="G10" i="1"/>
  <c r="G53" i="1" s="1"/>
  <c r="H10" i="1"/>
  <c r="H53" i="1" s="1"/>
  <c r="C22" i="1"/>
  <c r="C54" i="1" s="1"/>
  <c r="D22" i="1"/>
  <c r="D54" i="1" s="1"/>
  <c r="E22" i="1"/>
  <c r="E54" i="1" s="1"/>
  <c r="F22" i="1"/>
  <c r="F54" i="1" s="1"/>
  <c r="G22" i="1"/>
  <c r="G54" i="1" s="1"/>
  <c r="H22" i="1"/>
  <c r="H54" i="1" s="1"/>
  <c r="C34" i="1"/>
  <c r="C55" i="1" s="1"/>
  <c r="D34" i="1"/>
  <c r="D55" i="1" s="1"/>
  <c r="E34" i="1"/>
  <c r="E55" i="1" s="1"/>
  <c r="F34" i="1"/>
  <c r="F55" i="1" s="1"/>
  <c r="G34" i="1"/>
  <c r="G55" i="1" s="1"/>
  <c r="H34" i="1"/>
  <c r="H55" i="1" s="1"/>
  <c r="D46" i="1"/>
  <c r="D56" i="1" s="1"/>
  <c r="E46" i="1"/>
  <c r="E56" i="1" s="1"/>
  <c r="F46" i="1"/>
  <c r="F56" i="1" s="1"/>
  <c r="G46" i="1"/>
  <c r="G56" i="1" s="1"/>
  <c r="H46" i="1"/>
  <c r="H56" i="1" s="1"/>
</calcChain>
</file>

<file path=xl/sharedStrings.xml><?xml version="1.0" encoding="utf-8"?>
<sst xmlns="http://schemas.openxmlformats.org/spreadsheetml/2006/main" count="119" uniqueCount="49">
  <si>
    <t xml:space="preserve">AD DEG - AD Prot </t>
  </si>
  <si>
    <t>AD DEG - AD SNP</t>
  </si>
  <si>
    <t>AD Prot - AD SNP</t>
  </si>
  <si>
    <t>Gene Symbol</t>
  </si>
  <si>
    <t>diffExp</t>
  </si>
  <si>
    <t xml:space="preserve">PD DEG - PD Prot </t>
  </si>
  <si>
    <t>PD DEG - PD SNP</t>
  </si>
  <si>
    <t>PD Prot - PD SNP</t>
  </si>
  <si>
    <t>gesamt</t>
  </si>
  <si>
    <t xml:space="preserve">ALS DEG - ALS Prot </t>
  </si>
  <si>
    <t>ALS DEG - ALS SNP</t>
  </si>
  <si>
    <t>ALS Prot - ALS SNP</t>
  </si>
  <si>
    <t xml:space="preserve">HD DEG - HD Prot </t>
  </si>
  <si>
    <t>HD DEG - HD SNP</t>
  </si>
  <si>
    <t>HD Prot - HD SNP</t>
  </si>
  <si>
    <t>DEG-Prot</t>
  </si>
  <si>
    <t>DEG-SNP</t>
  </si>
  <si>
    <t>Prot-SNP</t>
  </si>
  <si>
    <t>AD</t>
  </si>
  <si>
    <t>PD</t>
  </si>
  <si>
    <t>ALS</t>
  </si>
  <si>
    <t>HD</t>
  </si>
  <si>
    <t>AD DEG - AD Meth</t>
  </si>
  <si>
    <t>PD DEG - PD Meth</t>
  </si>
  <si>
    <t>ALS DEG - ALS Meth</t>
  </si>
  <si>
    <t>HD DEG - HD Meth</t>
  </si>
  <si>
    <t>DEG-Meth</t>
  </si>
  <si>
    <t>AD Prot - AD Meth</t>
  </si>
  <si>
    <t>PD Prot - PD Meth</t>
  </si>
  <si>
    <t>ALS Prot - ALS Meth</t>
  </si>
  <si>
    <t>HD Prot - HD Meth</t>
  </si>
  <si>
    <t>Prot-Meth</t>
  </si>
  <si>
    <t>AD Meth - AD SNP</t>
  </si>
  <si>
    <t>PD Meth - PD SNP</t>
  </si>
  <si>
    <t>ALS Meth - ALS SNP</t>
  </si>
  <si>
    <t>HD Meth - HD SNP</t>
  </si>
  <si>
    <t>Meth-SNP</t>
  </si>
  <si>
    <t>&lt;0.05</t>
  </si>
  <si>
    <t xml:space="preserve">Expected </t>
  </si>
  <si>
    <t>Variance</t>
  </si>
  <si>
    <t>std</t>
  </si>
  <si>
    <t>p-val</t>
  </si>
  <si>
    <t>effect size</t>
  </si>
  <si>
    <t>p-value</t>
  </si>
  <si>
    <t>n_total</t>
  </si>
  <si>
    <t>success_total</t>
  </si>
  <si>
    <t>n_sample</t>
  </si>
  <si>
    <t>success_sample</t>
  </si>
  <si>
    <t>overlap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</si>
</sst>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1" fontId="0" fillId="0" borderId="0" xfId="0" applyNumberFormat="1"/>
    <xf numFmtId="2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</cellXfs>
  <cellStyles count="1">
    <cellStyle name="Standard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06DCC-4646-4103-B898-9B8A8F7C21D5}">
  <dimension ref="A4:H65"/>
  <sheetViews>
    <sheetView tabSelected="1" workbookViewId="0">
      <selection activeCell="B57" sqref="B57"/>
    </sheetView>
  </sheetViews>
  <sheetFormatPr baseColWidth="10" defaultRowHeight="15" x14ac:dyDescent="0.25"/>
  <cols>
    <col min="1" max="1" width="16.42578125" bestFit="1" customWidth="1"/>
    <col min="2" max="2" width="23.7109375" customWidth="1"/>
    <col min="3" max="8" width="28.7109375" customWidth="1"/>
  </cols>
  <sheetData>
    <row r="4" spans="1:8" x14ac:dyDescent="0.25">
      <c r="C4" t="s">
        <v>0</v>
      </c>
      <c r="D4" t="s">
        <v>1</v>
      </c>
      <c r="E4" t="s">
        <v>22</v>
      </c>
      <c r="F4" t="s">
        <v>2</v>
      </c>
      <c r="G4" t="s">
        <v>27</v>
      </c>
      <c r="H4" t="s">
        <v>32</v>
      </c>
    </row>
    <row r="5" spans="1:8" x14ac:dyDescent="0.25">
      <c r="A5" t="s">
        <v>44</v>
      </c>
      <c r="B5" t="s">
        <v>3</v>
      </c>
      <c r="C5">
        <v>19207</v>
      </c>
      <c r="D5">
        <v>19207</v>
      </c>
      <c r="E5">
        <v>19207</v>
      </c>
      <c r="F5">
        <v>19207</v>
      </c>
      <c r="G5">
        <v>19207</v>
      </c>
      <c r="H5">
        <v>19207</v>
      </c>
    </row>
    <row r="6" spans="1:8" x14ac:dyDescent="0.25">
      <c r="A6" t="s">
        <v>45</v>
      </c>
      <c r="B6" t="s">
        <v>4</v>
      </c>
      <c r="C6">
        <v>14724</v>
      </c>
      <c r="D6">
        <v>14724</v>
      </c>
      <c r="E6">
        <v>14724</v>
      </c>
      <c r="F6">
        <v>1964</v>
      </c>
      <c r="G6">
        <v>1964</v>
      </c>
      <c r="H6">
        <v>1226</v>
      </c>
    </row>
    <row r="7" spans="1:8" x14ac:dyDescent="0.25">
      <c r="A7" t="s">
        <v>46</v>
      </c>
      <c r="C7">
        <v>1964</v>
      </c>
      <c r="D7">
        <v>565</v>
      </c>
      <c r="E7">
        <v>1226</v>
      </c>
      <c r="F7">
        <v>565</v>
      </c>
      <c r="G7">
        <v>1226</v>
      </c>
      <c r="H7">
        <v>565</v>
      </c>
    </row>
    <row r="8" spans="1:8" x14ac:dyDescent="0.25">
      <c r="A8" t="s">
        <v>47</v>
      </c>
      <c r="C8">
        <v>1906</v>
      </c>
      <c r="D8">
        <v>497</v>
      </c>
      <c r="E8">
        <v>1099</v>
      </c>
      <c r="F8">
        <v>89</v>
      </c>
      <c r="G8">
        <v>175</v>
      </c>
      <c r="H8">
        <v>65</v>
      </c>
    </row>
    <row r="9" spans="1:8" x14ac:dyDescent="0.25">
      <c r="B9" t="s">
        <v>38</v>
      </c>
      <c r="C9">
        <f>C6/C5*C7</f>
        <v>1505.5935856718904</v>
      </c>
      <c r="D9">
        <f t="shared" ref="D9:H9" si="0">D6/D5*D7</f>
        <v>433.12646430988701</v>
      </c>
      <c r="E9">
        <f t="shared" si="0"/>
        <v>939.84609777685216</v>
      </c>
      <c r="F9">
        <f t="shared" si="0"/>
        <v>57.773728328213672</v>
      </c>
      <c r="G9">
        <f t="shared" si="0"/>
        <v>125.36387775290258</v>
      </c>
      <c r="H9">
        <f t="shared" si="0"/>
        <v>36.064455667204669</v>
      </c>
    </row>
    <row r="10" spans="1:8" x14ac:dyDescent="0.25">
      <c r="B10" t="s">
        <v>41</v>
      </c>
      <c r="C10" s="1">
        <f t="shared" ref="C10:H10" si="1">1-_xlfn.HYPGEOM.DIST(C8,C7,C6,C5,TRUE)</f>
        <v>0</v>
      </c>
      <c r="D10" s="1">
        <f t="shared" si="1"/>
        <v>1.6042722705833512E-12</v>
      </c>
      <c r="E10" s="1">
        <f t="shared" si="1"/>
        <v>0</v>
      </c>
      <c r="F10" s="1">
        <f t="shared" si="1"/>
        <v>1.329201028399396E-5</v>
      </c>
      <c r="G10" s="1">
        <f t="shared" si="1"/>
        <v>1.5434496484223459E-6</v>
      </c>
      <c r="H10" s="1">
        <f t="shared" si="1"/>
        <v>1.398349960157752E-6</v>
      </c>
    </row>
    <row r="11" spans="1:8" x14ac:dyDescent="0.25">
      <c r="B11" t="s">
        <v>39</v>
      </c>
      <c r="C11">
        <f>C7*(C6/C5)*((C5-C6)/C5)*((C5-C7)/(C5-1))</f>
        <v>315.49527686784506</v>
      </c>
      <c r="D11">
        <f t="shared" ref="D11:H11" si="2">D7*(D6/D5)*((D5-D6)/D5)*((D5-D7)/(D5-1))</f>
        <v>98.124962056217896</v>
      </c>
      <c r="E11">
        <f t="shared" si="2"/>
        <v>205.37277038246299</v>
      </c>
      <c r="F11">
        <f t="shared" si="2"/>
        <v>50.343020136566167</v>
      </c>
      <c r="G11">
        <f t="shared" si="2"/>
        <v>105.3665173286205</v>
      </c>
      <c r="H11">
        <f t="shared" si="2"/>
        <v>32.770967659200686</v>
      </c>
    </row>
    <row r="12" spans="1:8" x14ac:dyDescent="0.25">
      <c r="B12" t="s">
        <v>40</v>
      </c>
      <c r="C12">
        <f>SQRT(C11)</f>
        <v>17.76218671413644</v>
      </c>
      <c r="D12">
        <f t="shared" ref="D12:H12" si="3">SQRT(D11)</f>
        <v>9.9058044628499449</v>
      </c>
      <c r="E12">
        <f t="shared" si="3"/>
        <v>14.330832857250934</v>
      </c>
      <c r="F12">
        <f t="shared" si="3"/>
        <v>7.0952815403313041</v>
      </c>
      <c r="G12">
        <f t="shared" si="3"/>
        <v>10.264819400682143</v>
      </c>
      <c r="H12">
        <f t="shared" si="3"/>
        <v>5.7245932308942864</v>
      </c>
    </row>
    <row r="13" spans="1:8" x14ac:dyDescent="0.25">
      <c r="B13" t="s">
        <v>42</v>
      </c>
      <c r="C13">
        <f>(C8-C9)/C12</f>
        <v>22.542630632828391</v>
      </c>
      <c r="D13">
        <f t="shared" ref="D13:H13" si="4">(D8-D9)/D12</f>
        <v>6.4480917152826862</v>
      </c>
      <c r="E13">
        <f t="shared" si="4"/>
        <v>11.105698029449918</v>
      </c>
      <c r="F13">
        <f t="shared" si="4"/>
        <v>4.4009912072253385</v>
      </c>
      <c r="G13">
        <f t="shared" si="4"/>
        <v>4.8355572864534642</v>
      </c>
      <c r="H13">
        <f t="shared" si="4"/>
        <v>5.0546026880367654</v>
      </c>
    </row>
    <row r="16" spans="1:8" x14ac:dyDescent="0.25">
      <c r="C16" t="s">
        <v>5</v>
      </c>
      <c r="D16" t="s">
        <v>6</v>
      </c>
      <c r="E16" t="s">
        <v>23</v>
      </c>
      <c r="F16" t="s">
        <v>7</v>
      </c>
      <c r="G16" t="s">
        <v>28</v>
      </c>
      <c r="H16" t="s">
        <v>33</v>
      </c>
    </row>
    <row r="17" spans="1:8" x14ac:dyDescent="0.25">
      <c r="A17" t="s">
        <v>44</v>
      </c>
      <c r="B17" t="s">
        <v>3</v>
      </c>
      <c r="C17">
        <v>19207</v>
      </c>
      <c r="D17">
        <v>19207</v>
      </c>
      <c r="E17">
        <v>19207</v>
      </c>
      <c r="F17">
        <v>19207</v>
      </c>
      <c r="G17">
        <v>19207</v>
      </c>
      <c r="H17">
        <v>19207</v>
      </c>
    </row>
    <row r="18" spans="1:8" x14ac:dyDescent="0.25">
      <c r="A18" t="s">
        <v>45</v>
      </c>
      <c r="B18" t="s">
        <v>4</v>
      </c>
      <c r="C18">
        <v>4832</v>
      </c>
      <c r="D18">
        <v>4832</v>
      </c>
      <c r="E18">
        <v>4832</v>
      </c>
      <c r="F18">
        <v>436</v>
      </c>
      <c r="G18">
        <v>436</v>
      </c>
      <c r="H18">
        <v>1310</v>
      </c>
    </row>
    <row r="19" spans="1:8" x14ac:dyDescent="0.25">
      <c r="A19" t="s">
        <v>46</v>
      </c>
      <c r="B19" t="s">
        <v>8</v>
      </c>
      <c r="C19">
        <v>436</v>
      </c>
      <c r="D19">
        <v>310</v>
      </c>
      <c r="E19">
        <v>1310</v>
      </c>
      <c r="F19">
        <v>310</v>
      </c>
      <c r="G19">
        <v>1310</v>
      </c>
      <c r="H19">
        <v>310</v>
      </c>
    </row>
    <row r="20" spans="1:8" x14ac:dyDescent="0.25">
      <c r="A20" t="s">
        <v>47</v>
      </c>
      <c r="B20" t="s">
        <v>48</v>
      </c>
      <c r="C20">
        <v>198</v>
      </c>
      <c r="D20">
        <v>102</v>
      </c>
      <c r="E20">
        <v>527</v>
      </c>
      <c r="F20">
        <v>6</v>
      </c>
      <c r="G20">
        <v>43</v>
      </c>
      <c r="H20">
        <v>31</v>
      </c>
    </row>
    <row r="21" spans="1:8" x14ac:dyDescent="0.25">
      <c r="B21" t="s">
        <v>38</v>
      </c>
      <c r="C21">
        <f>C18/C17*C19</f>
        <v>109.6866767324413</v>
      </c>
      <c r="D21">
        <f t="shared" ref="D21:H21" si="5">D18/D17*D19</f>
        <v>77.988233456552294</v>
      </c>
      <c r="E21">
        <f t="shared" si="5"/>
        <v>329.56318009059197</v>
      </c>
      <c r="F21">
        <f t="shared" si="5"/>
        <v>7.0370177539438741</v>
      </c>
      <c r="G21">
        <f t="shared" si="5"/>
        <v>29.737075024730565</v>
      </c>
      <c r="H21">
        <f t="shared" si="5"/>
        <v>21.143333159785495</v>
      </c>
    </row>
    <row r="22" spans="1:8" x14ac:dyDescent="0.25">
      <c r="B22" t="s">
        <v>41</v>
      </c>
      <c r="C22" s="1">
        <f t="shared" ref="C22:H22" si="6">1-_xlfn.HYPGEOM.DIST(C20,C19,C18,C17,TRUE)</f>
        <v>0</v>
      </c>
      <c r="D22" s="1">
        <f t="shared" si="6"/>
        <v>8.1808966007768102E-4</v>
      </c>
      <c r="E22" s="1">
        <f t="shared" si="6"/>
        <v>0</v>
      </c>
      <c r="F22" s="1">
        <f t="shared" si="6"/>
        <v>0.55879543286216271</v>
      </c>
      <c r="G22" s="1">
        <f t="shared" si="6"/>
        <v>5.9726255864758215E-3</v>
      </c>
      <c r="H22" s="1">
        <f t="shared" si="6"/>
        <v>1.2693052681149064E-2</v>
      </c>
    </row>
    <row r="23" spans="1:8" x14ac:dyDescent="0.25">
      <c r="B23" t="s">
        <v>39</v>
      </c>
      <c r="C23">
        <f>C19*(C18/C17)*((C17-C18)/C17)*((C17-C19)/(C17-1))</f>
        <v>80.232935229933673</v>
      </c>
      <c r="D23">
        <f t="shared" ref="D23:H23" si="7">D19*(D18/D17)*((D17-D18)/D17)*((D17-D19)/(D17-1))</f>
        <v>57.429275649488794</v>
      </c>
      <c r="E23">
        <f t="shared" si="7"/>
        <v>229.84248867827804</v>
      </c>
      <c r="F23">
        <f t="shared" si="7"/>
        <v>6.7666304474865759</v>
      </c>
      <c r="G23">
        <f t="shared" si="7"/>
        <v>27.081295461722735</v>
      </c>
      <c r="H23">
        <f t="shared" si="7"/>
        <v>19.384298699273828</v>
      </c>
    </row>
    <row r="24" spans="1:8" x14ac:dyDescent="0.25">
      <c r="B24" t="s">
        <v>40</v>
      </c>
      <c r="C24">
        <f>SQRT(C23)</f>
        <v>8.9572839203596573</v>
      </c>
      <c r="D24">
        <f t="shared" ref="D24" si="8">SQRT(D23)</f>
        <v>7.5782105836067126</v>
      </c>
      <c r="E24">
        <f t="shared" ref="E24" si="9">SQRT(E23)</f>
        <v>15.160557004222438</v>
      </c>
      <c r="F24">
        <f t="shared" ref="F24" si="10">SQRT(F23)</f>
        <v>2.601274773545958</v>
      </c>
      <c r="G24">
        <f t="shared" ref="G24" si="11">SQRT(G23)</f>
        <v>5.2039692026109012</v>
      </c>
      <c r="H24">
        <f t="shared" ref="H24" si="12">SQRT(H23)</f>
        <v>4.4027603499706665</v>
      </c>
    </row>
    <row r="25" spans="1:8" x14ac:dyDescent="0.25">
      <c r="B25" t="s">
        <v>42</v>
      </c>
      <c r="C25">
        <f>(C20-C21)/C24</f>
        <v>9.8593864002485141</v>
      </c>
      <c r="D25">
        <f t="shared" ref="D25" si="13">(D20-D21)/D24</f>
        <v>3.1685272240112043</v>
      </c>
      <c r="E25">
        <f t="shared" ref="E25" si="14">(E20-E21)/E24</f>
        <v>13.0230584439885</v>
      </c>
      <c r="F25">
        <f t="shared" ref="F25" si="15">(F20-F21)/F24</f>
        <v>-0.3986575214929145</v>
      </c>
      <c r="G25">
        <f t="shared" ref="G25" si="16">(G20-G21)/G24</f>
        <v>2.5486171149159085</v>
      </c>
      <c r="H25">
        <f t="shared" ref="H25" si="17">(H20-H21)/H24</f>
        <v>2.2387470715457352</v>
      </c>
    </row>
    <row r="28" spans="1:8" x14ac:dyDescent="0.25">
      <c r="C28" t="s">
        <v>9</v>
      </c>
      <c r="D28" t="s">
        <v>10</v>
      </c>
      <c r="E28" t="s">
        <v>24</v>
      </c>
      <c r="F28" t="s">
        <v>11</v>
      </c>
      <c r="G28" t="s">
        <v>29</v>
      </c>
      <c r="H28" t="s">
        <v>34</v>
      </c>
    </row>
    <row r="29" spans="1:8" x14ac:dyDescent="0.25">
      <c r="A29" t="s">
        <v>44</v>
      </c>
      <c r="B29" t="s">
        <v>3</v>
      </c>
      <c r="C29">
        <v>19207</v>
      </c>
      <c r="D29">
        <v>19207</v>
      </c>
      <c r="E29">
        <v>19207</v>
      </c>
      <c r="F29">
        <v>19207</v>
      </c>
      <c r="G29">
        <v>19207</v>
      </c>
      <c r="H29">
        <v>19207</v>
      </c>
    </row>
    <row r="30" spans="1:8" x14ac:dyDescent="0.25">
      <c r="A30" t="s">
        <v>45</v>
      </c>
      <c r="B30" t="s">
        <v>4</v>
      </c>
      <c r="C30">
        <v>902</v>
      </c>
      <c r="D30">
        <v>902</v>
      </c>
      <c r="E30">
        <v>902</v>
      </c>
      <c r="F30">
        <v>1779</v>
      </c>
      <c r="G30">
        <v>1779</v>
      </c>
      <c r="H30">
        <v>61</v>
      </c>
    </row>
    <row r="31" spans="1:8" x14ac:dyDescent="0.25">
      <c r="A31" t="s">
        <v>46</v>
      </c>
      <c r="B31" t="s">
        <v>8</v>
      </c>
      <c r="C31">
        <v>1779</v>
      </c>
      <c r="D31">
        <v>211</v>
      </c>
      <c r="E31">
        <v>61</v>
      </c>
      <c r="F31">
        <v>211</v>
      </c>
      <c r="G31">
        <v>61</v>
      </c>
      <c r="H31">
        <v>211</v>
      </c>
    </row>
    <row r="32" spans="1:8" x14ac:dyDescent="0.25">
      <c r="A32" t="s">
        <v>47</v>
      </c>
      <c r="B32" t="s">
        <v>48</v>
      </c>
      <c r="C32">
        <v>180</v>
      </c>
      <c r="D32">
        <v>11</v>
      </c>
      <c r="E32">
        <v>1</v>
      </c>
      <c r="F32">
        <v>32</v>
      </c>
      <c r="G32">
        <v>6</v>
      </c>
      <c r="H32">
        <v>1</v>
      </c>
    </row>
    <row r="33" spans="1:8" x14ac:dyDescent="0.25">
      <c r="B33" t="s">
        <v>38</v>
      </c>
      <c r="C33">
        <f>C30/C29*C31</f>
        <v>83.545478211068883</v>
      </c>
      <c r="D33">
        <f t="shared" ref="D33:H33" si="18">D30/D29*D31</f>
        <v>9.9089915135106992</v>
      </c>
      <c r="E33">
        <f t="shared" si="18"/>
        <v>2.8646847503514343</v>
      </c>
      <c r="F33">
        <f t="shared" si="18"/>
        <v>19.5433435726558</v>
      </c>
      <c r="G33">
        <f t="shared" si="18"/>
        <v>5.6499713646066532</v>
      </c>
      <c r="H33">
        <f t="shared" si="18"/>
        <v>0.67012026865205387</v>
      </c>
    </row>
    <row r="34" spans="1:8" x14ac:dyDescent="0.25">
      <c r="B34" t="s">
        <v>41</v>
      </c>
      <c r="C34" s="1">
        <f t="shared" ref="C34:H34" si="19">1-_xlfn.HYPGEOM.DIST(C32,C31,C30,C29,TRUE)</f>
        <v>0</v>
      </c>
      <c r="D34" s="1">
        <f t="shared" si="19"/>
        <v>0.28918444456757775</v>
      </c>
      <c r="E34" s="1">
        <f t="shared" si="19"/>
        <v>0.78745877842744738</v>
      </c>
      <c r="F34" s="1">
        <f t="shared" si="19"/>
        <v>1.9701997296014406E-3</v>
      </c>
      <c r="G34" s="1">
        <f t="shared" si="19"/>
        <v>0.33465051220631581</v>
      </c>
      <c r="H34" s="1">
        <f t="shared" si="19"/>
        <v>0.14466947664253149</v>
      </c>
    </row>
    <row r="35" spans="1:8" x14ac:dyDescent="0.25">
      <c r="B35" t="s">
        <v>39</v>
      </c>
      <c r="C35">
        <f>C31*(C30/C29)*((C29-C30)/C29)*((C29-C31)/(C29-1))</f>
        <v>72.250985100783112</v>
      </c>
      <c r="D35">
        <f t="shared" ref="D35:H35" si="20">D31*(D30/D29)*((D29-D30)/D29)*((D29-D31)/(D29-1))</f>
        <v>9.3403874080119458</v>
      </c>
      <c r="E35">
        <f t="shared" si="20"/>
        <v>2.7216242322258912</v>
      </c>
      <c r="F35">
        <f t="shared" si="20"/>
        <v>17.539294416766314</v>
      </c>
      <c r="G35">
        <f t="shared" si="20"/>
        <v>5.1106411988724672</v>
      </c>
      <c r="H35">
        <f t="shared" si="20"/>
        <v>0.66068813642096735</v>
      </c>
    </row>
    <row r="36" spans="1:8" x14ac:dyDescent="0.25">
      <c r="B36" t="s">
        <v>40</v>
      </c>
      <c r="C36">
        <f>SQRT(C35)</f>
        <v>8.5000579469073685</v>
      </c>
      <c r="D36">
        <f t="shared" ref="D36" si="21">SQRT(D35)</f>
        <v>3.0562047392169172</v>
      </c>
      <c r="E36">
        <f t="shared" ref="E36" si="22">SQRT(E35)</f>
        <v>1.6497345944805459</v>
      </c>
      <c r="F36">
        <f t="shared" ref="F36" si="23">SQRT(F35)</f>
        <v>4.1879940803165319</v>
      </c>
      <c r="G36">
        <f t="shared" ref="G36" si="24">SQRT(G35)</f>
        <v>2.2606727314833668</v>
      </c>
      <c r="H36">
        <f t="shared" ref="H36" si="25">SQRT(H35)</f>
        <v>0.81282724881795598</v>
      </c>
    </row>
    <row r="37" spans="1:8" x14ac:dyDescent="0.25">
      <c r="B37" t="s">
        <v>42</v>
      </c>
      <c r="C37">
        <f>(C32-C33)/C36</f>
        <v>11.347513439484821</v>
      </c>
      <c r="D37">
        <f t="shared" ref="D37" si="26">(D32-D33)/D36</f>
        <v>0.35698147852779227</v>
      </c>
      <c r="E37">
        <f t="shared" ref="E37" si="27">(E32-E33)/E36</f>
        <v>-1.1302937797328363</v>
      </c>
      <c r="F37">
        <f t="shared" ref="F37" si="28">(F32-F33)/F36</f>
        <v>2.974372978674964</v>
      </c>
      <c r="G37">
        <f t="shared" ref="G37" si="29">(G32-G33)/G36</f>
        <v>0.15483383796276937</v>
      </c>
      <c r="H37">
        <f t="shared" ref="H37" si="30">(H32-H33)/H36</f>
        <v>0.40584236297155352</v>
      </c>
    </row>
    <row r="40" spans="1:8" x14ac:dyDescent="0.25">
      <c r="C40" t="s">
        <v>12</v>
      </c>
      <c r="D40" t="s">
        <v>13</v>
      </c>
      <c r="E40" t="s">
        <v>25</v>
      </c>
      <c r="F40" t="s">
        <v>14</v>
      </c>
      <c r="G40" t="s">
        <v>30</v>
      </c>
      <c r="H40" t="s">
        <v>35</v>
      </c>
    </row>
    <row r="41" spans="1:8" x14ac:dyDescent="0.25">
      <c r="A41" t="s">
        <v>44</v>
      </c>
      <c r="B41" t="s">
        <v>3</v>
      </c>
      <c r="C41">
        <v>19207</v>
      </c>
      <c r="D41">
        <v>19207</v>
      </c>
      <c r="E41">
        <v>19207</v>
      </c>
      <c r="F41">
        <v>19207</v>
      </c>
      <c r="G41">
        <v>19207</v>
      </c>
      <c r="H41">
        <v>19207</v>
      </c>
    </row>
    <row r="42" spans="1:8" x14ac:dyDescent="0.25">
      <c r="A42" t="s">
        <v>45</v>
      </c>
      <c r="B42" t="s">
        <v>4</v>
      </c>
      <c r="C42">
        <v>4260</v>
      </c>
      <c r="D42">
        <v>4260</v>
      </c>
      <c r="E42">
        <v>4260</v>
      </c>
      <c r="F42">
        <v>1422</v>
      </c>
      <c r="G42">
        <v>1422</v>
      </c>
      <c r="H42">
        <v>885</v>
      </c>
    </row>
    <row r="43" spans="1:8" x14ac:dyDescent="0.25">
      <c r="A43" t="s">
        <v>46</v>
      </c>
      <c r="B43" t="s">
        <v>8</v>
      </c>
      <c r="C43">
        <v>1422</v>
      </c>
      <c r="D43">
        <v>35</v>
      </c>
      <c r="E43">
        <v>885</v>
      </c>
      <c r="F43">
        <v>35</v>
      </c>
      <c r="G43">
        <v>885</v>
      </c>
      <c r="H43">
        <v>35</v>
      </c>
    </row>
    <row r="44" spans="1:8" x14ac:dyDescent="0.25">
      <c r="A44" t="s">
        <v>47</v>
      </c>
      <c r="B44" t="s">
        <v>48</v>
      </c>
      <c r="C44">
        <v>470</v>
      </c>
      <c r="D44">
        <v>7</v>
      </c>
      <c r="E44">
        <v>254</v>
      </c>
      <c r="F44">
        <v>2</v>
      </c>
      <c r="G44">
        <v>101</v>
      </c>
      <c r="H44">
        <v>0</v>
      </c>
    </row>
    <row r="45" spans="1:8" x14ac:dyDescent="0.25">
      <c r="B45" t="s">
        <v>38</v>
      </c>
      <c r="C45">
        <f>C42/C41*C43</f>
        <v>315.39126360181183</v>
      </c>
      <c r="D45">
        <f t="shared" ref="D45:H45" si="31">D42/D41*D43</f>
        <v>7.7627948143905865</v>
      </c>
      <c r="E45">
        <f t="shared" si="31"/>
        <v>196.28781173530481</v>
      </c>
      <c r="F45">
        <f t="shared" si="31"/>
        <v>2.5912427760712244</v>
      </c>
      <c r="G45">
        <f t="shared" si="31"/>
        <v>65.521424480658098</v>
      </c>
      <c r="H45">
        <f t="shared" si="31"/>
        <v>1.6126932889050867</v>
      </c>
    </row>
    <row r="46" spans="1:8" x14ac:dyDescent="0.25">
      <c r="B46" t="s">
        <v>41</v>
      </c>
      <c r="C46" s="1">
        <f>1-_xlfn.HYPGEOM.DIST(C44,C43,C42,C41,TRUE)</f>
        <v>0</v>
      </c>
      <c r="D46" s="1">
        <f t="shared" ref="D46:H46" si="32">1-_xlfn.HYPGEOM.DIST(D44,D43,D42,D41,TRUE)</f>
        <v>0.52738053745309033</v>
      </c>
      <c r="E46" s="1">
        <f t="shared" si="32"/>
        <v>1.3830225622513126E-6</v>
      </c>
      <c r="F46" s="1">
        <f>1-_xlfn.HYPGEOM.DIST(F44,F43,F42,F41,TRUE)</f>
        <v>0.48520607577910568</v>
      </c>
      <c r="G46" s="1">
        <f t="shared" si="32"/>
        <v>4.6009860208418019E-6</v>
      </c>
      <c r="H46" s="1">
        <f t="shared" si="32"/>
        <v>0.80843492305225251</v>
      </c>
    </row>
    <row r="47" spans="1:8" x14ac:dyDescent="0.25">
      <c r="B47" t="s">
        <v>39</v>
      </c>
      <c r="C47">
        <f>C43*(C42/C41)*((C41-C42)/C41)*((C41-C43)/(C41-1))</f>
        <v>227.27993800743792</v>
      </c>
      <c r="D47">
        <f t="shared" ref="D47:H47" si="33">D43*(D42/D41)*((D41-D42)/D41)*((D41-D43)/(D41-1))</f>
        <v>6.0303580784922808</v>
      </c>
      <c r="E47">
        <f t="shared" si="33"/>
        <v>145.72155126823341</v>
      </c>
      <c r="F47">
        <f t="shared" si="33"/>
        <v>2.3951511930849096</v>
      </c>
      <c r="G47">
        <f t="shared" si="33"/>
        <v>57.878013682656274</v>
      </c>
      <c r="H47">
        <f t="shared" si="33"/>
        <v>1.5356619261611681</v>
      </c>
    </row>
    <row r="48" spans="1:8" x14ac:dyDescent="0.25">
      <c r="B48" t="s">
        <v>40</v>
      </c>
      <c r="C48">
        <f>SQRT(C47)</f>
        <v>15.075806380006275</v>
      </c>
      <c r="D48">
        <f t="shared" ref="D48" si="34">SQRT(D47)</f>
        <v>2.4556787408967566</v>
      </c>
      <c r="E48">
        <f t="shared" ref="E48" si="35">SQRT(E47)</f>
        <v>12.071518184065889</v>
      </c>
      <c r="F48">
        <f t="shared" ref="F48" si="36">SQRT(F47)</f>
        <v>1.5476276015517783</v>
      </c>
      <c r="G48">
        <f t="shared" ref="G48" si="37">SQRT(G47)</f>
        <v>7.6077600962869667</v>
      </c>
      <c r="H48">
        <f t="shared" ref="H48" si="38">SQRT(H47)</f>
        <v>1.2392182722027496</v>
      </c>
    </row>
    <row r="49" spans="2:8" x14ac:dyDescent="0.25">
      <c r="B49" t="s">
        <v>42</v>
      </c>
      <c r="C49">
        <f>(C44-C45)/C48</f>
        <v>10.255420672106284</v>
      </c>
      <c r="D49">
        <f t="shared" ref="D49" si="39">(D44-D45)/D48</f>
        <v>-0.31062483935175966</v>
      </c>
      <c r="E49">
        <f t="shared" ref="E49" si="40">(E44-E45)/E48</f>
        <v>4.7808558447001204</v>
      </c>
      <c r="F49">
        <f t="shared" ref="F49" si="41">(F44-F45)/F48</f>
        <v>-0.38203168222019041</v>
      </c>
      <c r="G49">
        <f t="shared" ref="G49" si="42">(G44-G45)/G48</f>
        <v>4.6634719116152894</v>
      </c>
      <c r="H49">
        <f t="shared" ref="H49" si="43">(H44-H45)/H48</f>
        <v>-1.3013795269807258</v>
      </c>
    </row>
    <row r="52" spans="2:8" x14ac:dyDescent="0.25">
      <c r="B52" t="s">
        <v>41</v>
      </c>
      <c r="C52" t="s">
        <v>15</v>
      </c>
      <c r="D52" t="s">
        <v>16</v>
      </c>
      <c r="E52" t="s">
        <v>26</v>
      </c>
      <c r="F52" t="s">
        <v>17</v>
      </c>
      <c r="G52" t="s">
        <v>31</v>
      </c>
      <c r="H52" t="s">
        <v>36</v>
      </c>
    </row>
    <row r="53" spans="2:8" x14ac:dyDescent="0.25">
      <c r="B53" t="s">
        <v>18</v>
      </c>
      <c r="C53" s="1">
        <f>C10</f>
        <v>0</v>
      </c>
      <c r="D53" s="1">
        <f t="shared" ref="D53:E53" si="44">D10</f>
        <v>1.6042722705833512E-12</v>
      </c>
      <c r="E53" s="1">
        <f t="shared" si="44"/>
        <v>0</v>
      </c>
      <c r="F53" s="1">
        <f t="shared" ref="F53:G53" si="45">F10</f>
        <v>1.329201028399396E-5</v>
      </c>
      <c r="G53" s="1">
        <f t="shared" si="45"/>
        <v>1.5434496484223459E-6</v>
      </c>
      <c r="H53" s="1">
        <f t="shared" ref="H53" si="46">H10</f>
        <v>1.398349960157752E-6</v>
      </c>
    </row>
    <row r="54" spans="2:8" x14ac:dyDescent="0.25">
      <c r="B54" t="s">
        <v>19</v>
      </c>
      <c r="C54" s="1">
        <f>C22</f>
        <v>0</v>
      </c>
      <c r="D54" s="1">
        <f t="shared" ref="D54:E54" si="47">D22</f>
        <v>8.1808966007768102E-4</v>
      </c>
      <c r="E54" s="1">
        <f t="shared" si="47"/>
        <v>0</v>
      </c>
      <c r="F54" s="2">
        <f t="shared" ref="F54:G54" si="48">F22</f>
        <v>0.55879543286216271</v>
      </c>
      <c r="G54" s="1">
        <f t="shared" si="48"/>
        <v>5.9726255864758215E-3</v>
      </c>
      <c r="H54" s="1">
        <f t="shared" ref="H54" si="49">H22</f>
        <v>1.2693052681149064E-2</v>
      </c>
    </row>
    <row r="55" spans="2:8" x14ac:dyDescent="0.25">
      <c r="B55" t="s">
        <v>20</v>
      </c>
      <c r="C55" s="1">
        <f>C34</f>
        <v>0</v>
      </c>
      <c r="D55" s="2">
        <f t="shared" ref="D55:E55" si="50">D34</f>
        <v>0.28918444456757775</v>
      </c>
      <c r="E55" s="2">
        <f t="shared" si="50"/>
        <v>0.78745877842744738</v>
      </c>
      <c r="F55" s="1">
        <f t="shared" ref="F55:G55" si="51">F34</f>
        <v>1.9701997296014406E-3</v>
      </c>
      <c r="G55" s="2">
        <f t="shared" si="51"/>
        <v>0.33465051220631581</v>
      </c>
      <c r="H55" s="2">
        <f t="shared" ref="H55" si="52">H34</f>
        <v>0.14466947664253149</v>
      </c>
    </row>
    <row r="56" spans="2:8" x14ac:dyDescent="0.25">
      <c r="B56" t="s">
        <v>21</v>
      </c>
      <c r="C56" s="1">
        <f>C46</f>
        <v>0</v>
      </c>
      <c r="D56" s="2">
        <f t="shared" ref="D56:E56" si="53">D46</f>
        <v>0.52738053745309033</v>
      </c>
      <c r="E56" s="1">
        <f t="shared" si="53"/>
        <v>1.3830225622513126E-6</v>
      </c>
      <c r="F56" s="1">
        <f t="shared" ref="F56:G56" si="54">F46</f>
        <v>0.48520607577910568</v>
      </c>
      <c r="G56" s="2">
        <f t="shared" si="54"/>
        <v>4.6009860208418019E-6</v>
      </c>
      <c r="H56" s="2">
        <f t="shared" ref="H56" si="55">H46</f>
        <v>0.80843492305225251</v>
      </c>
    </row>
    <row r="58" spans="2:8" x14ac:dyDescent="0.25">
      <c r="C58" t="s">
        <v>37</v>
      </c>
    </row>
    <row r="61" spans="2:8" x14ac:dyDescent="0.25">
      <c r="B61" t="s">
        <v>42</v>
      </c>
      <c r="C61" t="s">
        <v>15</v>
      </c>
      <c r="D61" t="s">
        <v>16</v>
      </c>
      <c r="E61" t="s">
        <v>26</v>
      </c>
      <c r="F61" t="s">
        <v>17</v>
      </c>
      <c r="G61" t="s">
        <v>31</v>
      </c>
      <c r="H61" t="s">
        <v>36</v>
      </c>
    </row>
    <row r="62" spans="2:8" x14ac:dyDescent="0.25">
      <c r="B62" t="s">
        <v>18</v>
      </c>
      <c r="C62" s="2">
        <f>C13</f>
        <v>22.542630632828391</v>
      </c>
      <c r="D62" s="2">
        <f t="shared" ref="D62:H62" si="56">D13</f>
        <v>6.4480917152826862</v>
      </c>
      <c r="E62" s="2">
        <f t="shared" si="56"/>
        <v>11.105698029449918</v>
      </c>
      <c r="F62" s="2">
        <f t="shared" si="56"/>
        <v>4.4009912072253385</v>
      </c>
      <c r="G62" s="2">
        <f t="shared" si="56"/>
        <v>4.8355572864534642</v>
      </c>
      <c r="H62" s="2">
        <f t="shared" si="56"/>
        <v>5.0546026880367654</v>
      </c>
    </row>
    <row r="63" spans="2:8" x14ac:dyDescent="0.25">
      <c r="B63" t="s">
        <v>19</v>
      </c>
      <c r="C63" s="2">
        <f>C25</f>
        <v>9.8593864002485141</v>
      </c>
      <c r="D63" s="2">
        <f t="shared" ref="D63:H63" si="57">D25</f>
        <v>3.1685272240112043</v>
      </c>
      <c r="E63" s="2">
        <f t="shared" si="57"/>
        <v>13.0230584439885</v>
      </c>
      <c r="F63" s="2">
        <f t="shared" si="57"/>
        <v>-0.3986575214929145</v>
      </c>
      <c r="G63" s="2">
        <f t="shared" si="57"/>
        <v>2.5486171149159085</v>
      </c>
      <c r="H63" s="2">
        <f t="shared" si="57"/>
        <v>2.2387470715457352</v>
      </c>
    </row>
    <row r="64" spans="2:8" x14ac:dyDescent="0.25">
      <c r="B64" t="s">
        <v>20</v>
      </c>
      <c r="C64" s="2">
        <f>C37</f>
        <v>11.347513439484821</v>
      </c>
      <c r="D64" s="2">
        <f t="shared" ref="D64:H64" si="58">D37</f>
        <v>0.35698147852779227</v>
      </c>
      <c r="E64" s="2">
        <f t="shared" si="58"/>
        <v>-1.1302937797328363</v>
      </c>
      <c r="F64" s="2">
        <f t="shared" si="58"/>
        <v>2.974372978674964</v>
      </c>
      <c r="G64" s="2">
        <f t="shared" si="58"/>
        <v>0.15483383796276937</v>
      </c>
      <c r="H64" s="2">
        <f t="shared" si="58"/>
        <v>0.40584236297155352</v>
      </c>
    </row>
    <row r="65" spans="2:8" x14ac:dyDescent="0.25">
      <c r="B65" t="s">
        <v>21</v>
      </c>
      <c r="C65" s="2">
        <f>C49</f>
        <v>10.255420672106284</v>
      </c>
      <c r="D65" s="2">
        <f t="shared" ref="D65:H65" si="59">D49</f>
        <v>-0.31062483935175966</v>
      </c>
      <c r="E65" s="2">
        <f t="shared" si="59"/>
        <v>4.7808558447001204</v>
      </c>
      <c r="F65" s="2">
        <f t="shared" si="59"/>
        <v>-0.38203168222019041</v>
      </c>
      <c r="G65" s="2">
        <f t="shared" si="59"/>
        <v>4.6634719116152894</v>
      </c>
      <c r="H65" s="2">
        <f t="shared" si="59"/>
        <v>-1.3013795269807258</v>
      </c>
    </row>
  </sheetData>
  <conditionalFormatting sqref="C53:H56">
    <cfRule type="cellIs" dxfId="1" priority="3" operator="lessThan">
      <formula>0.05</formula>
    </cfRule>
  </conditionalFormatting>
  <conditionalFormatting sqref="C62:H65">
    <cfRule type="cellIs" dxfId="0" priority="1" operator="greaterThan">
      <formula>3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B1707-43DD-4BFC-8752-360E86B6D4C3}">
  <dimension ref="B2:N7"/>
  <sheetViews>
    <sheetView workbookViewId="0">
      <selection activeCell="D4" sqref="D4"/>
    </sheetView>
  </sheetViews>
  <sheetFormatPr baseColWidth="10" defaultRowHeight="15" x14ac:dyDescent="0.25"/>
  <cols>
    <col min="2" max="2" width="4.140625" bestFit="1" customWidth="1"/>
    <col min="3" max="3" width="11.5703125" bestFit="1" customWidth="1"/>
    <col min="4" max="4" width="12.5703125" bestFit="1" customWidth="1"/>
    <col min="5" max="5" width="11.5703125" bestFit="1" customWidth="1"/>
    <col min="6" max="6" width="12.28515625" bestFit="1" customWidth="1"/>
    <col min="7" max="7" width="11.5703125" bestFit="1" customWidth="1"/>
    <col min="8" max="8" width="12.5703125" bestFit="1" customWidth="1"/>
    <col min="9" max="9" width="11.5703125" bestFit="1" customWidth="1"/>
    <col min="10" max="10" width="12.28515625" bestFit="1" customWidth="1"/>
    <col min="11" max="13" width="11.5703125" bestFit="1" customWidth="1"/>
    <col min="14" max="14" width="12.28515625" bestFit="1" customWidth="1"/>
  </cols>
  <sheetData>
    <row r="2" spans="2:14" x14ac:dyDescent="0.25">
      <c r="C2" s="4" t="s">
        <v>15</v>
      </c>
      <c r="D2" s="4"/>
      <c r="E2" s="4" t="s">
        <v>16</v>
      </c>
      <c r="F2" s="4"/>
      <c r="G2" s="4" t="s">
        <v>26</v>
      </c>
      <c r="H2" s="4"/>
      <c r="I2" s="4" t="s">
        <v>17</v>
      </c>
      <c r="J2" s="4"/>
      <c r="K2" s="4" t="s">
        <v>31</v>
      </c>
      <c r="L2" s="4"/>
      <c r="M2" s="4" t="s">
        <v>36</v>
      </c>
      <c r="N2" s="4"/>
    </row>
    <row r="3" spans="2:14" x14ac:dyDescent="0.25">
      <c r="C3" t="s">
        <v>43</v>
      </c>
      <c r="D3" t="s">
        <v>42</v>
      </c>
      <c r="E3" t="s">
        <v>43</v>
      </c>
      <c r="F3" t="s">
        <v>42</v>
      </c>
      <c r="G3" t="s">
        <v>43</v>
      </c>
      <c r="H3" t="s">
        <v>42</v>
      </c>
      <c r="I3" t="s">
        <v>43</v>
      </c>
      <c r="J3" t="s">
        <v>42</v>
      </c>
      <c r="K3" t="s">
        <v>43</v>
      </c>
      <c r="L3" t="s">
        <v>42</v>
      </c>
      <c r="M3" t="s">
        <v>43</v>
      </c>
      <c r="N3" t="s">
        <v>42</v>
      </c>
    </row>
    <row r="4" spans="2:14" x14ac:dyDescent="0.25">
      <c r="B4" t="s">
        <v>18</v>
      </c>
      <c r="C4" s="2">
        <v>0</v>
      </c>
      <c r="D4" s="3">
        <v>22.542630632828391</v>
      </c>
      <c r="E4" s="1">
        <v>1.6042722705833512E-12</v>
      </c>
      <c r="F4" s="3">
        <v>6.4480917152826862</v>
      </c>
      <c r="G4" s="2">
        <v>0</v>
      </c>
      <c r="H4" s="3">
        <v>11.105698029449918</v>
      </c>
      <c r="I4" s="1">
        <v>1.329201028399396E-5</v>
      </c>
      <c r="J4" s="3">
        <v>4.4009912072253385</v>
      </c>
      <c r="K4" s="1">
        <v>1.5434496484223459E-6</v>
      </c>
      <c r="L4" s="3">
        <v>4.8355572864534642</v>
      </c>
      <c r="M4" s="1">
        <v>1.398349960157752E-6</v>
      </c>
      <c r="N4" s="3">
        <v>5.0546026880367654</v>
      </c>
    </row>
    <row r="5" spans="2:14" x14ac:dyDescent="0.25">
      <c r="B5" t="s">
        <v>19</v>
      </c>
      <c r="C5" s="2">
        <v>0</v>
      </c>
      <c r="D5" s="3">
        <v>9.8593864002485141</v>
      </c>
      <c r="E5" s="1">
        <v>8.1808966007768102E-4</v>
      </c>
      <c r="F5" s="3">
        <v>3.1685272240112043</v>
      </c>
      <c r="G5" s="2">
        <v>0</v>
      </c>
      <c r="H5" s="3">
        <v>13.0230584439885</v>
      </c>
      <c r="I5" s="2">
        <v>0.55879543286216271</v>
      </c>
      <c r="J5" s="3">
        <v>-0.3986575214929145</v>
      </c>
      <c r="K5" s="1">
        <v>5.9726255864758215E-3</v>
      </c>
      <c r="L5" s="3">
        <v>2.5486171149159085</v>
      </c>
      <c r="M5" s="2">
        <v>1.2693052681149064E-2</v>
      </c>
      <c r="N5" s="3">
        <v>2.2387470715457352</v>
      </c>
    </row>
    <row r="6" spans="2:14" x14ac:dyDescent="0.25">
      <c r="B6" t="s">
        <v>20</v>
      </c>
      <c r="C6" s="2">
        <v>0</v>
      </c>
      <c r="D6" s="3">
        <v>11.347513439484821</v>
      </c>
      <c r="E6" s="2">
        <v>0.28918444456757775</v>
      </c>
      <c r="F6" s="3">
        <v>0.35698147852779227</v>
      </c>
      <c r="G6" s="2">
        <v>0.78745877842744738</v>
      </c>
      <c r="H6" s="3">
        <v>-1.1302937797328363</v>
      </c>
      <c r="I6" s="1">
        <v>1.9701997296014406E-3</v>
      </c>
      <c r="J6" s="3">
        <v>2.974372978674964</v>
      </c>
      <c r="K6" s="2">
        <v>0.33465051220631581</v>
      </c>
      <c r="L6" s="3">
        <v>0.15483383796276937</v>
      </c>
      <c r="M6" s="2">
        <v>0.14466947664253149</v>
      </c>
      <c r="N6" s="3">
        <v>0.40584236297155352</v>
      </c>
    </row>
    <row r="7" spans="2:14" x14ac:dyDescent="0.25">
      <c r="B7" t="s">
        <v>21</v>
      </c>
      <c r="C7" s="2">
        <v>0</v>
      </c>
      <c r="D7" s="3">
        <v>10.255420672106284</v>
      </c>
      <c r="E7" s="2">
        <v>0.52738053745309033</v>
      </c>
      <c r="F7" s="3">
        <v>-0.31062483935175966</v>
      </c>
      <c r="G7" s="1">
        <v>1.3830225622513126E-6</v>
      </c>
      <c r="H7" s="3">
        <v>4.7808558447001204</v>
      </c>
      <c r="I7" s="2">
        <v>0.48520607577910568</v>
      </c>
      <c r="J7" s="3">
        <v>-0.38203168222019041</v>
      </c>
      <c r="K7" s="1">
        <v>4.6009860208418019E-6</v>
      </c>
      <c r="L7" s="3">
        <v>4.6634719116152894</v>
      </c>
      <c r="M7" s="2">
        <v>0.80843492305225251</v>
      </c>
      <c r="N7" s="3">
        <v>-1.3013795269807258</v>
      </c>
    </row>
  </sheetData>
  <mergeCells count="6">
    <mergeCell ref="M2:N2"/>
    <mergeCell ref="C2:D2"/>
    <mergeCell ref="E2:F2"/>
    <mergeCell ref="G2:H2"/>
    <mergeCell ref="I2:J2"/>
    <mergeCell ref="K2:L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Tests and calculations</vt:lpstr>
      <vt:lpstr>Summary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Ruffini</dc:creator>
  <cp:lastModifiedBy>Nicolas Ruffini</cp:lastModifiedBy>
  <dcterms:created xsi:type="dcterms:W3CDTF">2021-07-30T09:38:11Z</dcterms:created>
  <dcterms:modified xsi:type="dcterms:W3CDTF">2022-06-02T10:05:29Z</dcterms:modified>
</cp:coreProperties>
</file>